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10872"/>
  </bookViews>
  <sheets>
    <sheet name="Calculs" sheetId="1" r:id="rId1"/>
    <sheet name="Calculs manuels" sheetId="2" r:id="rId2"/>
  </sheets>
  <definedNames>
    <definedName name="Dt">Calculs!$B$9</definedName>
    <definedName name="Ep">Calculs!$C$9</definedName>
    <definedName name="H">Calculs!$C$18:$C$118</definedName>
    <definedName name="OP">Calculs!$D$9</definedName>
    <definedName name="R_">Calculs!$R$9</definedName>
    <definedName name="Ra">Calculs!$F$9</definedName>
    <definedName name="Re">Calculs!$Q$9</definedName>
    <definedName name="Rg">Calculs!$E$9</definedName>
    <definedName name="Rm">Calculs!$E$18:$E$118</definedName>
    <definedName name="V1_">Calculs!$J$34</definedName>
    <definedName name="V2_">Calculs!$K$34</definedName>
    <definedName name="β">Calculs!$Q$15</definedName>
    <definedName name="δ">Calculs!$S$9</definedName>
    <definedName name="δdeg">Calculs!$G$9</definedName>
    <definedName name="θ">Calculs!$B$18:$B$118</definedName>
  </definedNames>
  <calcPr calcId="145621"/>
</workbook>
</file>

<file path=xl/calcChain.xml><?xml version="1.0" encoding="utf-8"?>
<calcChain xmlns="http://schemas.openxmlformats.org/spreadsheetml/2006/main">
  <c r="S9" i="1" l="1"/>
  <c r="R9" i="1"/>
  <c r="Q9" i="1"/>
  <c r="Q15" i="1" s="1"/>
  <c r="R15" i="1" s="1"/>
  <c r="E18" i="1" l="1"/>
  <c r="B118" i="1"/>
  <c r="E118" i="1" s="1"/>
  <c r="C18" i="1"/>
  <c r="D18" i="1" s="1"/>
  <c r="C118" i="1" l="1"/>
  <c r="D118" i="1" s="1"/>
  <c r="B19" i="1"/>
  <c r="E19" i="1" s="1"/>
  <c r="B20" i="1" l="1"/>
  <c r="E20" i="1" s="1"/>
  <c r="C19" i="1"/>
  <c r="D19" i="1" s="1"/>
  <c r="F19" i="1" s="1"/>
  <c r="G19" i="1" s="1"/>
  <c r="B21" i="1" l="1"/>
  <c r="E21" i="1" s="1"/>
  <c r="C20" i="1"/>
  <c r="D20" i="1" s="1"/>
  <c r="F20" i="1" s="1"/>
  <c r="G20" i="1" s="1"/>
  <c r="C21" i="1" l="1"/>
  <c r="D21" i="1" s="1"/>
  <c r="F21" i="1" s="1"/>
  <c r="G21" i="1" s="1"/>
  <c r="B22" i="1"/>
  <c r="E22" i="1" s="1"/>
  <c r="B23" i="1" l="1"/>
  <c r="E23" i="1" s="1"/>
  <c r="C22" i="1"/>
  <c r="D22" i="1" s="1"/>
  <c r="F22" i="1" s="1"/>
  <c r="G22" i="1" s="1"/>
  <c r="B24" i="1" l="1"/>
  <c r="E24" i="1" s="1"/>
  <c r="C23" i="1"/>
  <c r="D23" i="1" s="1"/>
  <c r="F23" i="1" s="1"/>
  <c r="G23" i="1" s="1"/>
  <c r="B25" i="1" l="1"/>
  <c r="E25" i="1" s="1"/>
  <c r="C24" i="1"/>
  <c r="D24" i="1" s="1"/>
  <c r="F24" i="1" s="1"/>
  <c r="G24" i="1" s="1"/>
  <c r="B26" i="1" l="1"/>
  <c r="E26" i="1" s="1"/>
  <c r="C25" i="1"/>
  <c r="D25" i="1" s="1"/>
  <c r="F25" i="1" s="1"/>
  <c r="G25" i="1" s="1"/>
  <c r="B27" i="1" l="1"/>
  <c r="E27" i="1" s="1"/>
  <c r="C26" i="1"/>
  <c r="D26" i="1" s="1"/>
  <c r="F26" i="1" s="1"/>
  <c r="G26" i="1" s="1"/>
  <c r="B28" i="1" l="1"/>
  <c r="E28" i="1" s="1"/>
  <c r="C27" i="1"/>
  <c r="D27" i="1" s="1"/>
  <c r="F27" i="1" s="1"/>
  <c r="G27" i="1" s="1"/>
  <c r="B29" i="1" l="1"/>
  <c r="E29" i="1" s="1"/>
  <c r="C28" i="1"/>
  <c r="D28" i="1" s="1"/>
  <c r="F28" i="1" s="1"/>
  <c r="G28" i="1" s="1"/>
  <c r="B30" i="1" l="1"/>
  <c r="E30" i="1" s="1"/>
  <c r="C29" i="1"/>
  <c r="D29" i="1" s="1"/>
  <c r="F29" i="1" s="1"/>
  <c r="G29" i="1" s="1"/>
  <c r="B31" i="1" l="1"/>
  <c r="E31" i="1" s="1"/>
  <c r="C30" i="1"/>
  <c r="D30" i="1" s="1"/>
  <c r="F30" i="1" s="1"/>
  <c r="G30" i="1" s="1"/>
  <c r="B32" i="1" l="1"/>
  <c r="E32" i="1" s="1"/>
  <c r="C31" i="1"/>
  <c r="D31" i="1" s="1"/>
  <c r="F31" i="1" s="1"/>
  <c r="G31" i="1" s="1"/>
  <c r="B33" i="1" l="1"/>
  <c r="E33" i="1" s="1"/>
  <c r="C32" i="1"/>
  <c r="D32" i="1" s="1"/>
  <c r="F32" i="1" s="1"/>
  <c r="G32" i="1" s="1"/>
  <c r="B34" i="1" l="1"/>
  <c r="E34" i="1" s="1"/>
  <c r="J34" i="1" s="1"/>
  <c r="C33" i="1"/>
  <c r="D33" i="1" s="1"/>
  <c r="F33" i="1" s="1"/>
  <c r="G33" i="1" s="1"/>
  <c r="B35" i="1" l="1"/>
  <c r="E35" i="1" s="1"/>
  <c r="C34" i="1"/>
  <c r="D34" i="1" s="1"/>
  <c r="F34" i="1" s="1"/>
  <c r="G34" i="1" s="1"/>
  <c r="B36" i="1" l="1"/>
  <c r="E36" i="1" s="1"/>
  <c r="C35" i="1"/>
  <c r="D35" i="1" s="1"/>
  <c r="F35" i="1" s="1"/>
  <c r="G35" i="1" s="1"/>
  <c r="B37" i="1" l="1"/>
  <c r="E37" i="1" s="1"/>
  <c r="C36" i="1"/>
  <c r="D36" i="1" s="1"/>
  <c r="F36" i="1" s="1"/>
  <c r="G36" i="1" s="1"/>
  <c r="B38" i="1" l="1"/>
  <c r="E38" i="1" s="1"/>
  <c r="C37" i="1"/>
  <c r="D37" i="1" s="1"/>
  <c r="F37" i="1" s="1"/>
  <c r="G37" i="1" s="1"/>
  <c r="B39" i="1" l="1"/>
  <c r="E39" i="1" s="1"/>
  <c r="C38" i="1"/>
  <c r="D38" i="1" s="1"/>
  <c r="F38" i="1" s="1"/>
  <c r="G38" i="1" s="1"/>
  <c r="B40" i="1" l="1"/>
  <c r="E40" i="1" s="1"/>
  <c r="C39" i="1"/>
  <c r="D39" i="1" s="1"/>
  <c r="F39" i="1" s="1"/>
  <c r="G39" i="1" s="1"/>
  <c r="B41" i="1" l="1"/>
  <c r="E41" i="1" s="1"/>
  <c r="C40" i="1"/>
  <c r="D40" i="1" s="1"/>
  <c r="F40" i="1" s="1"/>
  <c r="G40" i="1" s="1"/>
  <c r="B42" i="1" l="1"/>
  <c r="E42" i="1" s="1"/>
  <c r="C41" i="1"/>
  <c r="D41" i="1" s="1"/>
  <c r="F41" i="1" s="1"/>
  <c r="G41" i="1" s="1"/>
  <c r="B43" i="1" l="1"/>
  <c r="E43" i="1" s="1"/>
  <c r="C42" i="1"/>
  <c r="D42" i="1" s="1"/>
  <c r="F42" i="1" s="1"/>
  <c r="G42" i="1" s="1"/>
  <c r="B44" i="1" l="1"/>
  <c r="E44" i="1" s="1"/>
  <c r="C43" i="1"/>
  <c r="D43" i="1" s="1"/>
  <c r="F43" i="1" s="1"/>
  <c r="G43" i="1" s="1"/>
  <c r="B45" i="1" l="1"/>
  <c r="E45" i="1" s="1"/>
  <c r="C44" i="1"/>
  <c r="D44" i="1" s="1"/>
  <c r="F44" i="1" s="1"/>
  <c r="G44" i="1" s="1"/>
  <c r="B46" i="1" l="1"/>
  <c r="E46" i="1" s="1"/>
  <c r="C45" i="1"/>
  <c r="D45" i="1" s="1"/>
  <c r="F45" i="1" s="1"/>
  <c r="G45" i="1" s="1"/>
  <c r="B47" i="1" l="1"/>
  <c r="E47" i="1" s="1"/>
  <c r="C46" i="1"/>
  <c r="D46" i="1" s="1"/>
  <c r="F46" i="1" s="1"/>
  <c r="G46" i="1" s="1"/>
  <c r="B48" i="1" l="1"/>
  <c r="E48" i="1" s="1"/>
  <c r="C47" i="1"/>
  <c r="D47" i="1" s="1"/>
  <c r="F47" i="1" s="1"/>
  <c r="G47" i="1" s="1"/>
  <c r="B49" i="1" l="1"/>
  <c r="E49" i="1" s="1"/>
  <c r="C48" i="1"/>
  <c r="D48" i="1" s="1"/>
  <c r="F48" i="1" s="1"/>
  <c r="G48" i="1" s="1"/>
  <c r="B50" i="1" l="1"/>
  <c r="E50" i="1" s="1"/>
  <c r="C49" i="1"/>
  <c r="D49" i="1" s="1"/>
  <c r="F49" i="1" s="1"/>
  <c r="G49" i="1" s="1"/>
  <c r="B51" i="1" l="1"/>
  <c r="E51" i="1" s="1"/>
  <c r="C50" i="1"/>
  <c r="D50" i="1" s="1"/>
  <c r="F50" i="1" s="1"/>
  <c r="G50" i="1" s="1"/>
  <c r="B52" i="1" l="1"/>
  <c r="E52" i="1" s="1"/>
  <c r="C51" i="1"/>
  <c r="D51" i="1" s="1"/>
  <c r="F51" i="1" s="1"/>
  <c r="G51" i="1" s="1"/>
  <c r="B53" i="1" l="1"/>
  <c r="E53" i="1" s="1"/>
  <c r="C52" i="1"/>
  <c r="D52" i="1" s="1"/>
  <c r="F52" i="1" s="1"/>
  <c r="G52" i="1" s="1"/>
  <c r="B54" i="1" l="1"/>
  <c r="E54" i="1" s="1"/>
  <c r="C53" i="1"/>
  <c r="D53" i="1" s="1"/>
  <c r="F53" i="1" s="1"/>
  <c r="G53" i="1" s="1"/>
  <c r="B55" i="1" l="1"/>
  <c r="E55" i="1" s="1"/>
  <c r="C54" i="1"/>
  <c r="D54" i="1" s="1"/>
  <c r="F54" i="1" s="1"/>
  <c r="G54" i="1" s="1"/>
  <c r="B56" i="1" l="1"/>
  <c r="E56" i="1" s="1"/>
  <c r="C55" i="1"/>
  <c r="D55" i="1" s="1"/>
  <c r="F55" i="1" s="1"/>
  <c r="G55" i="1" s="1"/>
  <c r="B57" i="1" l="1"/>
  <c r="E57" i="1" s="1"/>
  <c r="C56" i="1"/>
  <c r="D56" i="1" s="1"/>
  <c r="F56" i="1" s="1"/>
  <c r="G56" i="1" s="1"/>
  <c r="B58" i="1" l="1"/>
  <c r="E58" i="1" s="1"/>
  <c r="C57" i="1"/>
  <c r="D57" i="1" s="1"/>
  <c r="F57" i="1" s="1"/>
  <c r="G57" i="1" s="1"/>
  <c r="B59" i="1" l="1"/>
  <c r="E59" i="1" s="1"/>
  <c r="C58" i="1"/>
  <c r="D58" i="1" s="1"/>
  <c r="F58" i="1" s="1"/>
  <c r="G58" i="1" s="1"/>
  <c r="B60" i="1" l="1"/>
  <c r="E60" i="1" s="1"/>
  <c r="C59" i="1"/>
  <c r="D59" i="1" s="1"/>
  <c r="F59" i="1" s="1"/>
  <c r="G59" i="1" s="1"/>
  <c r="B61" i="1" l="1"/>
  <c r="E61" i="1" s="1"/>
  <c r="C60" i="1"/>
  <c r="D60" i="1" s="1"/>
  <c r="F60" i="1" s="1"/>
  <c r="G60" i="1" s="1"/>
  <c r="B62" i="1" l="1"/>
  <c r="E62" i="1" s="1"/>
  <c r="C61" i="1"/>
  <c r="D61" i="1" s="1"/>
  <c r="F61" i="1" s="1"/>
  <c r="G61" i="1" s="1"/>
  <c r="B63" i="1" l="1"/>
  <c r="E63" i="1" s="1"/>
  <c r="C62" i="1"/>
  <c r="D62" i="1" s="1"/>
  <c r="F62" i="1" s="1"/>
  <c r="G62" i="1" s="1"/>
  <c r="B64" i="1" l="1"/>
  <c r="E64" i="1" s="1"/>
  <c r="C63" i="1"/>
  <c r="D63" i="1" s="1"/>
  <c r="F63" i="1" s="1"/>
  <c r="G63" i="1" s="1"/>
  <c r="B65" i="1" l="1"/>
  <c r="E65" i="1" s="1"/>
  <c r="C64" i="1"/>
  <c r="D64" i="1" s="1"/>
  <c r="F64" i="1" s="1"/>
  <c r="G64" i="1" s="1"/>
  <c r="B66" i="1" l="1"/>
  <c r="E66" i="1" s="1"/>
  <c r="C65" i="1"/>
  <c r="D65" i="1" s="1"/>
  <c r="F65" i="1" s="1"/>
  <c r="G65" i="1" s="1"/>
  <c r="B67" i="1" l="1"/>
  <c r="E67" i="1" s="1"/>
  <c r="C66" i="1"/>
  <c r="D66" i="1" s="1"/>
  <c r="F66" i="1" s="1"/>
  <c r="G66" i="1" s="1"/>
  <c r="B68" i="1" l="1"/>
  <c r="E68" i="1" s="1"/>
  <c r="C67" i="1"/>
  <c r="D67" i="1" s="1"/>
  <c r="F67" i="1" s="1"/>
  <c r="G67" i="1" s="1"/>
  <c r="B69" i="1" l="1"/>
  <c r="E69" i="1" s="1"/>
  <c r="C68" i="1"/>
  <c r="D68" i="1" s="1"/>
  <c r="F68" i="1" s="1"/>
  <c r="G68" i="1" s="1"/>
  <c r="B70" i="1" l="1"/>
  <c r="E70" i="1" s="1"/>
  <c r="C69" i="1"/>
  <c r="D69" i="1" s="1"/>
  <c r="F69" i="1" s="1"/>
  <c r="G69" i="1" s="1"/>
  <c r="B71" i="1" l="1"/>
  <c r="E71" i="1" s="1"/>
  <c r="C70" i="1"/>
  <c r="D70" i="1" s="1"/>
  <c r="F70" i="1" s="1"/>
  <c r="G70" i="1" s="1"/>
  <c r="B72" i="1" l="1"/>
  <c r="E72" i="1" s="1"/>
  <c r="C71" i="1"/>
  <c r="D71" i="1" s="1"/>
  <c r="F71" i="1" s="1"/>
  <c r="G71" i="1" s="1"/>
  <c r="B73" i="1" l="1"/>
  <c r="E73" i="1" s="1"/>
  <c r="C72" i="1"/>
  <c r="D72" i="1" s="1"/>
  <c r="F72" i="1" s="1"/>
  <c r="G72" i="1" s="1"/>
  <c r="B74" i="1" l="1"/>
  <c r="E74" i="1" s="1"/>
  <c r="C73" i="1"/>
  <c r="D73" i="1" s="1"/>
  <c r="F73" i="1" s="1"/>
  <c r="G73" i="1" s="1"/>
  <c r="B75" i="1" l="1"/>
  <c r="E75" i="1" s="1"/>
  <c r="C74" i="1"/>
  <c r="D74" i="1" s="1"/>
  <c r="F74" i="1" s="1"/>
  <c r="G74" i="1" s="1"/>
  <c r="B76" i="1" l="1"/>
  <c r="E76" i="1" s="1"/>
  <c r="C75" i="1"/>
  <c r="D75" i="1" s="1"/>
  <c r="F75" i="1" s="1"/>
  <c r="G75" i="1" s="1"/>
  <c r="B77" i="1" l="1"/>
  <c r="E77" i="1" s="1"/>
  <c r="C76" i="1"/>
  <c r="D76" i="1" s="1"/>
  <c r="F76" i="1" s="1"/>
  <c r="G76" i="1" s="1"/>
  <c r="B78" i="1" l="1"/>
  <c r="E78" i="1" s="1"/>
  <c r="C77" i="1"/>
  <c r="D77" i="1" s="1"/>
  <c r="F77" i="1" s="1"/>
  <c r="G77" i="1" s="1"/>
  <c r="B79" i="1" l="1"/>
  <c r="E79" i="1" s="1"/>
  <c r="C78" i="1"/>
  <c r="D78" i="1" s="1"/>
  <c r="F78" i="1" s="1"/>
  <c r="G78" i="1" s="1"/>
  <c r="B80" i="1" l="1"/>
  <c r="E80" i="1" s="1"/>
  <c r="C79" i="1"/>
  <c r="D79" i="1" s="1"/>
  <c r="F79" i="1" s="1"/>
  <c r="G79" i="1" s="1"/>
  <c r="B81" i="1" l="1"/>
  <c r="E81" i="1" s="1"/>
  <c r="C80" i="1"/>
  <c r="D80" i="1" s="1"/>
  <c r="F80" i="1" s="1"/>
  <c r="G80" i="1" s="1"/>
  <c r="B82" i="1" l="1"/>
  <c r="E82" i="1" s="1"/>
  <c r="C81" i="1"/>
  <c r="D81" i="1" s="1"/>
  <c r="F81" i="1" s="1"/>
  <c r="G81" i="1" s="1"/>
  <c r="B83" i="1" l="1"/>
  <c r="E83" i="1" s="1"/>
  <c r="C82" i="1"/>
  <c r="D82" i="1" s="1"/>
  <c r="F82" i="1" s="1"/>
  <c r="G82" i="1" s="1"/>
  <c r="B84" i="1" l="1"/>
  <c r="E84" i="1" s="1"/>
  <c r="C83" i="1"/>
  <c r="D83" i="1" s="1"/>
  <c r="F83" i="1" s="1"/>
  <c r="G83" i="1" s="1"/>
  <c r="B85" i="1" l="1"/>
  <c r="E85" i="1" s="1"/>
  <c r="C84" i="1"/>
  <c r="D84" i="1" s="1"/>
  <c r="F84" i="1" s="1"/>
  <c r="G84" i="1" s="1"/>
  <c r="B86" i="1" l="1"/>
  <c r="E86" i="1" s="1"/>
  <c r="C85" i="1"/>
  <c r="D85" i="1" s="1"/>
  <c r="F85" i="1" s="1"/>
  <c r="G85" i="1" s="1"/>
  <c r="B87" i="1" l="1"/>
  <c r="E87" i="1" s="1"/>
  <c r="C86" i="1"/>
  <c r="D86" i="1" s="1"/>
  <c r="F86" i="1" s="1"/>
  <c r="G86" i="1" s="1"/>
  <c r="B88" i="1" l="1"/>
  <c r="E88" i="1" s="1"/>
  <c r="C87" i="1"/>
  <c r="D87" i="1" s="1"/>
  <c r="F87" i="1" s="1"/>
  <c r="G87" i="1" s="1"/>
  <c r="B89" i="1" l="1"/>
  <c r="E89" i="1" s="1"/>
  <c r="C88" i="1"/>
  <c r="D88" i="1" s="1"/>
  <c r="F88" i="1" s="1"/>
  <c r="G88" i="1" s="1"/>
  <c r="B90" i="1" l="1"/>
  <c r="E90" i="1" s="1"/>
  <c r="C89" i="1"/>
  <c r="D89" i="1" s="1"/>
  <c r="F89" i="1" s="1"/>
  <c r="G89" i="1" s="1"/>
  <c r="B91" i="1" l="1"/>
  <c r="E91" i="1" s="1"/>
  <c r="C90" i="1"/>
  <c r="D90" i="1" s="1"/>
  <c r="F90" i="1" s="1"/>
  <c r="G90" i="1" s="1"/>
  <c r="B92" i="1" l="1"/>
  <c r="E92" i="1" s="1"/>
  <c r="C91" i="1"/>
  <c r="D91" i="1" s="1"/>
  <c r="F91" i="1" s="1"/>
  <c r="G91" i="1" s="1"/>
  <c r="B93" i="1" l="1"/>
  <c r="E93" i="1" s="1"/>
  <c r="C92" i="1"/>
  <c r="D92" i="1" s="1"/>
  <c r="F92" i="1" s="1"/>
  <c r="G92" i="1" s="1"/>
  <c r="B94" i="1" l="1"/>
  <c r="E94" i="1" s="1"/>
  <c r="C93" i="1"/>
  <c r="D93" i="1" s="1"/>
  <c r="F93" i="1" s="1"/>
  <c r="G93" i="1" s="1"/>
  <c r="B95" i="1" l="1"/>
  <c r="E95" i="1" s="1"/>
  <c r="C94" i="1"/>
  <c r="D94" i="1" s="1"/>
  <c r="F94" i="1" s="1"/>
  <c r="G94" i="1" s="1"/>
  <c r="B96" i="1" l="1"/>
  <c r="E96" i="1" s="1"/>
  <c r="C95" i="1"/>
  <c r="D95" i="1" s="1"/>
  <c r="F95" i="1" s="1"/>
  <c r="G95" i="1" s="1"/>
  <c r="B97" i="1" l="1"/>
  <c r="E97" i="1" s="1"/>
  <c r="C96" i="1"/>
  <c r="D96" i="1" s="1"/>
  <c r="F96" i="1" s="1"/>
  <c r="G96" i="1" s="1"/>
  <c r="B98" i="1" l="1"/>
  <c r="E98" i="1" s="1"/>
  <c r="C97" i="1"/>
  <c r="D97" i="1" s="1"/>
  <c r="F97" i="1" s="1"/>
  <c r="G97" i="1" s="1"/>
  <c r="B99" i="1" l="1"/>
  <c r="E99" i="1" s="1"/>
  <c r="C98" i="1"/>
  <c r="D98" i="1" s="1"/>
  <c r="F98" i="1" s="1"/>
  <c r="G98" i="1" s="1"/>
  <c r="B100" i="1" l="1"/>
  <c r="E100" i="1" s="1"/>
  <c r="C99" i="1"/>
  <c r="D99" i="1" s="1"/>
  <c r="F99" i="1" s="1"/>
  <c r="G99" i="1" s="1"/>
  <c r="B101" i="1" l="1"/>
  <c r="E101" i="1" s="1"/>
  <c r="C100" i="1"/>
  <c r="D100" i="1" s="1"/>
  <c r="F100" i="1" s="1"/>
  <c r="G100" i="1" s="1"/>
  <c r="B102" i="1" l="1"/>
  <c r="E102" i="1" s="1"/>
  <c r="C101" i="1"/>
  <c r="D101" i="1" s="1"/>
  <c r="F101" i="1" s="1"/>
  <c r="G101" i="1" s="1"/>
  <c r="B103" i="1" l="1"/>
  <c r="E103" i="1" s="1"/>
  <c r="C102" i="1"/>
  <c r="D102" i="1" s="1"/>
  <c r="F102" i="1" s="1"/>
  <c r="G102" i="1" s="1"/>
  <c r="B104" i="1" l="1"/>
  <c r="E104" i="1" s="1"/>
  <c r="C103" i="1"/>
  <c r="D103" i="1" s="1"/>
  <c r="F103" i="1" s="1"/>
  <c r="G103" i="1" s="1"/>
  <c r="B105" i="1" l="1"/>
  <c r="E105" i="1" s="1"/>
  <c r="C104" i="1"/>
  <c r="D104" i="1" s="1"/>
  <c r="F104" i="1" s="1"/>
  <c r="G104" i="1" s="1"/>
  <c r="B106" i="1" l="1"/>
  <c r="E106" i="1" s="1"/>
  <c r="C105" i="1"/>
  <c r="D105" i="1" s="1"/>
  <c r="F105" i="1" s="1"/>
  <c r="G105" i="1" s="1"/>
  <c r="B107" i="1" l="1"/>
  <c r="E107" i="1" s="1"/>
  <c r="C106" i="1"/>
  <c r="D106" i="1" s="1"/>
  <c r="F106" i="1" s="1"/>
  <c r="G106" i="1" s="1"/>
  <c r="B108" i="1" l="1"/>
  <c r="E108" i="1" s="1"/>
  <c r="C107" i="1"/>
  <c r="D107" i="1" s="1"/>
  <c r="F107" i="1" s="1"/>
  <c r="G107" i="1" s="1"/>
  <c r="B109" i="1" l="1"/>
  <c r="E109" i="1" s="1"/>
  <c r="C108" i="1"/>
  <c r="D108" i="1" s="1"/>
  <c r="F108" i="1" s="1"/>
  <c r="G108" i="1" s="1"/>
  <c r="B110" i="1" l="1"/>
  <c r="E110" i="1" s="1"/>
  <c r="C109" i="1"/>
  <c r="D109" i="1" s="1"/>
  <c r="F109" i="1" s="1"/>
  <c r="G109" i="1" s="1"/>
  <c r="B111" i="1" l="1"/>
  <c r="E111" i="1" s="1"/>
  <c r="C110" i="1"/>
  <c r="D110" i="1" s="1"/>
  <c r="F110" i="1" s="1"/>
  <c r="G110" i="1" s="1"/>
  <c r="B112" i="1" l="1"/>
  <c r="E112" i="1" s="1"/>
  <c r="C111" i="1"/>
  <c r="D111" i="1" s="1"/>
  <c r="F111" i="1" s="1"/>
  <c r="G111" i="1" s="1"/>
  <c r="B113" i="1" l="1"/>
  <c r="E113" i="1" s="1"/>
  <c r="C112" i="1"/>
  <c r="D112" i="1" s="1"/>
  <c r="F112" i="1" s="1"/>
  <c r="G112" i="1" s="1"/>
  <c r="B114" i="1" l="1"/>
  <c r="E114" i="1" s="1"/>
  <c r="C113" i="1"/>
  <c r="D113" i="1" s="1"/>
  <c r="F113" i="1" s="1"/>
  <c r="G113" i="1" s="1"/>
  <c r="B115" i="1" l="1"/>
  <c r="E115" i="1" s="1"/>
  <c r="C114" i="1"/>
  <c r="D114" i="1" s="1"/>
  <c r="F114" i="1" s="1"/>
  <c r="G114" i="1" s="1"/>
  <c r="B116" i="1" l="1"/>
  <c r="E116" i="1" s="1"/>
  <c r="C115" i="1"/>
  <c r="D115" i="1" s="1"/>
  <c r="F115" i="1" s="1"/>
  <c r="G115" i="1" s="1"/>
  <c r="B117" i="1" l="1"/>
  <c r="E117" i="1" s="1"/>
  <c r="C116" i="1"/>
  <c r="D116" i="1" s="1"/>
  <c r="F116" i="1" s="1"/>
  <c r="G116" i="1" s="1"/>
  <c r="C117" i="1" l="1"/>
  <c r="D117" i="1" s="1"/>
  <c r="F117" i="1" l="1"/>
  <c r="G117" i="1" s="1"/>
  <c r="F118" i="1"/>
  <c r="G118" i="1" l="1"/>
  <c r="K34" i="1" s="1"/>
  <c r="L34" i="1" s="1"/>
</calcChain>
</file>

<file path=xl/sharedStrings.xml><?xml version="1.0" encoding="utf-8"?>
<sst xmlns="http://schemas.openxmlformats.org/spreadsheetml/2006/main" count="59" uniqueCount="45">
  <si>
    <t>Dt</t>
  </si>
  <si>
    <t>(mm)</t>
  </si>
  <si>
    <t>Epaiss. Tube</t>
  </si>
  <si>
    <t>Ep</t>
  </si>
  <si>
    <t xml:space="preserve">Pos. galet </t>
  </si>
  <si>
    <t>OP</t>
  </si>
  <si>
    <t>Rayon galet</t>
  </si>
  <si>
    <t>Rg</t>
  </si>
  <si>
    <t>Rayon d'appui</t>
  </si>
  <si>
    <t>Ra</t>
  </si>
  <si>
    <t>Angle galets</t>
  </si>
  <si>
    <t>δ</t>
  </si>
  <si>
    <t>( ° )</t>
  </si>
  <si>
    <t>Entrez vos valeurs dans les cellules jaunes</t>
  </si>
  <si>
    <t>Re</t>
  </si>
  <si>
    <t xml:space="preserve">Rayon </t>
  </si>
  <si>
    <t>Rayon</t>
  </si>
  <si>
    <t>R</t>
  </si>
  <si>
    <t>(rad)</t>
  </si>
  <si>
    <t>Limite calcul</t>
  </si>
  <si>
    <t>β</t>
  </si>
  <si>
    <t>θ</t>
  </si>
  <si>
    <t>H</t>
  </si>
  <si>
    <t>As</t>
  </si>
  <si>
    <t>Haut. section</t>
  </si>
  <si>
    <t>Pos. section</t>
  </si>
  <si>
    <t>Aire section</t>
  </si>
  <si>
    <t>(mm²)</t>
  </si>
  <si>
    <r>
      <rPr>
        <sz val="11"/>
        <color theme="1"/>
        <rFont val="Calibri"/>
        <family val="2"/>
      </rPr>
      <t>Φ inter</t>
    </r>
    <r>
      <rPr>
        <sz val="11"/>
        <color theme="1"/>
        <rFont val="Calibri"/>
        <family val="2"/>
        <scheme val="minor"/>
      </rPr>
      <t xml:space="preserve"> tube</t>
    </r>
  </si>
  <si>
    <r>
      <t xml:space="preserve">Calcul du volume du tube déformé </t>
    </r>
    <r>
      <rPr>
        <sz val="14"/>
        <color theme="1"/>
        <rFont val="Calibri"/>
        <family val="2"/>
        <scheme val="minor"/>
      </rPr>
      <t>(</t>
    </r>
    <r>
      <rPr>
        <sz val="11"/>
        <color theme="1"/>
        <rFont val="Calibri"/>
        <family val="2"/>
        <scheme val="minor"/>
      </rPr>
      <t xml:space="preserve">aux deux extrémités - zone rouge limitée par 0 et </t>
    </r>
    <r>
      <rPr>
        <sz val="11"/>
        <color theme="1"/>
        <rFont val="Calibri"/>
        <family val="2"/>
      </rPr>
      <t>β</t>
    </r>
    <r>
      <rPr>
        <sz val="14"/>
        <color theme="1"/>
        <rFont val="Calibri"/>
        <family val="2"/>
        <scheme val="minor"/>
      </rPr>
      <t>)</t>
    </r>
  </si>
  <si>
    <r>
      <t>(mm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</si>
  <si>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Ray. Moyen</t>
  </si>
  <si>
    <t>Rm</t>
  </si>
  <si>
    <t>dV</t>
  </si>
  <si>
    <r>
      <t xml:space="preserve">V = </t>
    </r>
    <r>
      <rPr>
        <sz val="11"/>
        <color theme="1"/>
        <rFont val="Calibri"/>
        <family val="2"/>
      </rPr>
      <t>ΣdV</t>
    </r>
  </si>
  <si>
    <r>
      <rPr>
        <b/>
        <sz val="12"/>
        <color theme="1"/>
        <rFont val="Calibri"/>
        <family val="2"/>
        <scheme val="minor"/>
      </rPr>
      <t>Calcul du volume total</t>
    </r>
    <r>
      <rPr>
        <sz val="11"/>
        <color theme="1"/>
        <rFont val="Calibri"/>
        <family val="2"/>
        <scheme val="minor"/>
      </rPr>
      <t xml:space="preserve"> (délimité par zone rouge)</t>
    </r>
  </si>
  <si>
    <t>V1</t>
  </si>
  <si>
    <t>Partie non déformée</t>
  </si>
  <si>
    <t>Extrémité déformée</t>
  </si>
  <si>
    <t>V2</t>
  </si>
  <si>
    <t>Volume total</t>
  </si>
  <si>
    <t>Vt</t>
  </si>
  <si>
    <t>Volume (par intégr. Num.)</t>
  </si>
  <si>
    <t>Calculs intermédiaires</t>
  </si>
  <si>
    <t>Voir aussi feuille Calculs manuels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</si>
</sst>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2" borderId="3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3" borderId="0" xfId="0" applyFill="1" applyAlignment="1"/>
    <xf numFmtId="0" fontId="0" fillId="0" borderId="8" xfId="0" applyBorder="1" applyAlignment="1">
      <alignment horizontal="center"/>
    </xf>
    <xf numFmtId="0" fontId="0" fillId="0" borderId="8" xfId="0" applyBorder="1"/>
    <xf numFmtId="164" fontId="0" fillId="0" borderId="0" xfId="0" applyNumberForma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5" borderId="0" xfId="0" applyNumberFormat="1" applyFill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182880</xdr:colOff>
      <xdr:row>1</xdr:row>
      <xdr:rowOff>22860</xdr:rowOff>
    </xdr:from>
    <xdr:to>
      <xdr:col>15</xdr:col>
      <xdr:colOff>213360</xdr:colOff>
      <xdr:row>34</xdr:row>
      <xdr:rowOff>68580</xdr:rowOff>
    </xdr:to>
    <xdr:grpSp>
      <xdr:nvGrpSpPr>
        <xdr:cNvPr id="52" name="Groupe 51"/>
        <xdr:cNvGrpSpPr/>
      </xdr:nvGrpSpPr>
      <xdr:grpSpPr>
        <a:xfrm>
          <a:off x="5387340" y="205740"/>
          <a:ext cx="6370320" cy="6172200"/>
          <a:chOff x="228600" y="99060"/>
          <a:chExt cx="6370320" cy="6149340"/>
        </a:xfrm>
      </xdr:grpSpPr>
      <xdr:sp macro="" textlink="">
        <xdr:nvSpPr>
          <xdr:cNvPr id="31" name="Arc 30"/>
          <xdr:cNvSpPr/>
        </xdr:nvSpPr>
        <xdr:spPr>
          <a:xfrm>
            <a:off x="228600" y="441960"/>
            <a:ext cx="5806440" cy="5806440"/>
          </a:xfrm>
          <a:prstGeom prst="arc">
            <a:avLst>
              <a:gd name="adj1" fmla="val 13443649"/>
              <a:gd name="adj2" fmla="val 1971612"/>
            </a:avLst>
          </a:prstGeom>
          <a:ln w="76200">
            <a:solidFill>
              <a:schemeClr val="accent5">
                <a:lumMod val="20000"/>
                <a:lumOff val="8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0" name="Arc 29"/>
          <xdr:cNvSpPr/>
        </xdr:nvSpPr>
        <xdr:spPr>
          <a:xfrm>
            <a:off x="312420" y="518160"/>
            <a:ext cx="5654040" cy="5654040"/>
          </a:xfrm>
          <a:prstGeom prst="arc">
            <a:avLst>
              <a:gd name="adj1" fmla="val 13443649"/>
              <a:gd name="adj2" fmla="val 1971612"/>
            </a:avLst>
          </a:prstGeom>
          <a:ln w="76200">
            <a:solidFill>
              <a:schemeClr val="accent5">
                <a:lumMod val="20000"/>
                <a:lumOff val="8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5" name="Arc 4"/>
          <xdr:cNvSpPr/>
        </xdr:nvSpPr>
        <xdr:spPr>
          <a:xfrm>
            <a:off x="342900" y="556260"/>
            <a:ext cx="5577840" cy="5577840"/>
          </a:xfrm>
          <a:prstGeom prst="arc">
            <a:avLst>
              <a:gd name="adj1" fmla="val 13443649"/>
              <a:gd name="adj2" fmla="val 1971612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7" name="Connecteur droit avec flèche 6"/>
          <xdr:cNvCxnSpPr/>
        </xdr:nvCxnSpPr>
        <xdr:spPr>
          <a:xfrm flipV="1">
            <a:off x="3131820" y="99060"/>
            <a:ext cx="0" cy="393192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Connecteur droit avec flèche 7"/>
          <xdr:cNvCxnSpPr/>
        </xdr:nvCxnSpPr>
        <xdr:spPr>
          <a:xfrm>
            <a:off x="1516380" y="3329940"/>
            <a:ext cx="5082540" cy="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Ellipse 9"/>
          <xdr:cNvSpPr/>
        </xdr:nvSpPr>
        <xdr:spPr>
          <a:xfrm>
            <a:off x="4998720" y="2918460"/>
            <a:ext cx="807720" cy="807720"/>
          </a:xfrm>
          <a:prstGeom prst="ellipse">
            <a:avLst/>
          </a:prstGeom>
          <a:noFill/>
          <a:ln w="9525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1" name="Connecteur droit avec flèche 10"/>
          <xdr:cNvCxnSpPr/>
        </xdr:nvCxnSpPr>
        <xdr:spPr>
          <a:xfrm flipV="1">
            <a:off x="2689860" y="792480"/>
            <a:ext cx="2545080" cy="307848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Ellipse 13"/>
          <xdr:cNvSpPr/>
        </xdr:nvSpPr>
        <xdr:spPr>
          <a:xfrm>
            <a:off x="4168140" y="1181100"/>
            <a:ext cx="807720" cy="807720"/>
          </a:xfrm>
          <a:prstGeom prst="ellipse">
            <a:avLst/>
          </a:prstGeom>
          <a:noFill/>
          <a:ln w="9525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5" name="Arc 14"/>
          <xdr:cNvSpPr/>
        </xdr:nvSpPr>
        <xdr:spPr>
          <a:xfrm>
            <a:off x="388620" y="609600"/>
            <a:ext cx="5471160" cy="5471160"/>
          </a:xfrm>
          <a:prstGeom prst="arc">
            <a:avLst>
              <a:gd name="adj1" fmla="val 18590602"/>
              <a:gd name="adj2" fmla="val 1971612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8" name="Arc 17"/>
          <xdr:cNvSpPr/>
        </xdr:nvSpPr>
        <xdr:spPr>
          <a:xfrm>
            <a:off x="640080" y="853440"/>
            <a:ext cx="4983480" cy="4983480"/>
          </a:xfrm>
          <a:prstGeom prst="arc">
            <a:avLst>
              <a:gd name="adj1" fmla="val 19114492"/>
              <a:gd name="adj2" fmla="val 20984264"/>
            </a:avLst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9" name="Arc 18"/>
          <xdr:cNvSpPr/>
        </xdr:nvSpPr>
        <xdr:spPr>
          <a:xfrm>
            <a:off x="693420" y="906780"/>
            <a:ext cx="4876800" cy="4876800"/>
          </a:xfrm>
          <a:prstGeom prst="arc">
            <a:avLst>
              <a:gd name="adj1" fmla="val 19085602"/>
              <a:gd name="adj2" fmla="val 21013872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1" name="Arc 20"/>
          <xdr:cNvSpPr/>
        </xdr:nvSpPr>
        <xdr:spPr>
          <a:xfrm>
            <a:off x="830580" y="1043940"/>
            <a:ext cx="4602480" cy="4602480"/>
          </a:xfrm>
          <a:prstGeom prst="arc">
            <a:avLst>
              <a:gd name="adj1" fmla="val 17204976"/>
              <a:gd name="adj2" fmla="val 1252132"/>
            </a:avLst>
          </a:prstGeom>
          <a:ln>
            <a:solidFill>
              <a:schemeClr val="bg1">
                <a:lumMod val="6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2" name="Arc 21"/>
          <xdr:cNvSpPr/>
        </xdr:nvSpPr>
        <xdr:spPr>
          <a:xfrm>
            <a:off x="441960" y="662940"/>
            <a:ext cx="5364480" cy="5364480"/>
          </a:xfrm>
          <a:prstGeom prst="arc">
            <a:avLst>
              <a:gd name="adj1" fmla="val 21522865"/>
              <a:gd name="adj2" fmla="val 1971612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3" name="Arc 22"/>
          <xdr:cNvSpPr/>
        </xdr:nvSpPr>
        <xdr:spPr>
          <a:xfrm>
            <a:off x="441960" y="662940"/>
            <a:ext cx="5364480" cy="5364480"/>
          </a:xfrm>
          <a:prstGeom prst="arc">
            <a:avLst>
              <a:gd name="adj1" fmla="val 17237639"/>
              <a:gd name="adj2" fmla="val 18585871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4" name="Arc 23"/>
          <xdr:cNvSpPr/>
        </xdr:nvSpPr>
        <xdr:spPr>
          <a:xfrm>
            <a:off x="4152900" y="1143000"/>
            <a:ext cx="868680" cy="868680"/>
          </a:xfrm>
          <a:prstGeom prst="arc">
            <a:avLst>
              <a:gd name="adj1" fmla="val 18603647"/>
              <a:gd name="adj2" fmla="val 936140"/>
            </a:avLst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5" name="Arc 24"/>
          <xdr:cNvSpPr/>
        </xdr:nvSpPr>
        <xdr:spPr>
          <a:xfrm>
            <a:off x="4983480" y="2865120"/>
            <a:ext cx="868680" cy="868680"/>
          </a:xfrm>
          <a:prstGeom prst="arc">
            <a:avLst>
              <a:gd name="adj1" fmla="val 17510304"/>
              <a:gd name="adj2" fmla="val 138309"/>
            </a:avLst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6" name="Arc 25"/>
          <xdr:cNvSpPr/>
        </xdr:nvSpPr>
        <xdr:spPr>
          <a:xfrm>
            <a:off x="1775460" y="1988820"/>
            <a:ext cx="2712720" cy="2712720"/>
          </a:xfrm>
          <a:prstGeom prst="arc">
            <a:avLst>
              <a:gd name="adj1" fmla="val 18573975"/>
              <a:gd name="adj2" fmla="val 21492346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7" name="Connecteur droit avec flèche 16"/>
          <xdr:cNvCxnSpPr/>
        </xdr:nvCxnSpPr>
        <xdr:spPr>
          <a:xfrm flipV="1">
            <a:off x="3139440" y="2613660"/>
            <a:ext cx="2689860" cy="71628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Connecteur droit avec flèche 19"/>
          <xdr:cNvCxnSpPr/>
        </xdr:nvCxnSpPr>
        <xdr:spPr>
          <a:xfrm flipV="1">
            <a:off x="5135880" y="2286000"/>
            <a:ext cx="266700" cy="124643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Connecteur droit avec flèche 26"/>
          <xdr:cNvCxnSpPr/>
        </xdr:nvCxnSpPr>
        <xdr:spPr>
          <a:xfrm flipH="1">
            <a:off x="5608320" y="1965960"/>
            <a:ext cx="494966" cy="231323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Connecteur droit avec flèche 27"/>
          <xdr:cNvCxnSpPr/>
        </xdr:nvCxnSpPr>
        <xdr:spPr>
          <a:xfrm flipH="1">
            <a:off x="5341620" y="2141220"/>
            <a:ext cx="358140" cy="170363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Connecteur droit avec flèche 31"/>
          <xdr:cNvCxnSpPr>
            <a:endCxn id="10" idx="3"/>
          </xdr:cNvCxnSpPr>
        </xdr:nvCxnSpPr>
        <xdr:spPr>
          <a:xfrm flipH="1">
            <a:off x="5117008" y="3322320"/>
            <a:ext cx="308432" cy="285572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ZoneTexte 15"/>
          <xdr:cNvSpPr txBox="1"/>
        </xdr:nvSpPr>
        <xdr:spPr>
          <a:xfrm>
            <a:off x="2918460" y="316230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O</a:t>
            </a:r>
          </a:p>
        </xdr:txBody>
      </xdr:sp>
      <xdr:sp macro="" textlink="">
        <xdr:nvSpPr>
          <xdr:cNvPr id="33" name="ZoneTexte 32"/>
          <xdr:cNvSpPr txBox="1"/>
        </xdr:nvSpPr>
        <xdr:spPr>
          <a:xfrm>
            <a:off x="4678680" y="272796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Ra</a:t>
            </a:r>
          </a:p>
        </xdr:txBody>
      </xdr:sp>
      <xdr:sp macro="" textlink="">
        <xdr:nvSpPr>
          <xdr:cNvPr id="34" name="ZoneTexte 33"/>
          <xdr:cNvSpPr txBox="1"/>
        </xdr:nvSpPr>
        <xdr:spPr>
          <a:xfrm>
            <a:off x="4351020" y="262128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δ</a:t>
            </a:r>
            <a:endParaRPr lang="fr-FR" sz="1100"/>
          </a:p>
        </xdr:txBody>
      </xdr:sp>
      <xdr:sp macro="" textlink="">
        <xdr:nvSpPr>
          <xdr:cNvPr id="35" name="ZoneTexte 34"/>
          <xdr:cNvSpPr txBox="1"/>
        </xdr:nvSpPr>
        <xdr:spPr>
          <a:xfrm>
            <a:off x="5821680" y="185928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Dt</a:t>
            </a:r>
          </a:p>
        </xdr:txBody>
      </xdr:sp>
      <xdr:sp macro="" textlink="">
        <xdr:nvSpPr>
          <xdr:cNvPr id="37" name="ZoneTexte 36"/>
          <xdr:cNvSpPr txBox="1"/>
        </xdr:nvSpPr>
        <xdr:spPr>
          <a:xfrm>
            <a:off x="5090160" y="331470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Rg</a:t>
            </a:r>
          </a:p>
        </xdr:txBody>
      </xdr:sp>
      <xdr:cxnSp macro="">
        <xdr:nvCxnSpPr>
          <xdr:cNvPr id="38" name="Connecteur droit avec flèche 37"/>
          <xdr:cNvCxnSpPr/>
        </xdr:nvCxnSpPr>
        <xdr:spPr>
          <a:xfrm flipV="1">
            <a:off x="5288280" y="1866902"/>
            <a:ext cx="160020" cy="91438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Connecteur droit avec flèche 40"/>
          <xdr:cNvCxnSpPr/>
        </xdr:nvCxnSpPr>
        <xdr:spPr>
          <a:xfrm flipH="1">
            <a:off x="5478780" y="1584960"/>
            <a:ext cx="403860" cy="269423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" name="ZoneTexte 45"/>
          <xdr:cNvSpPr txBox="1"/>
        </xdr:nvSpPr>
        <xdr:spPr>
          <a:xfrm>
            <a:off x="5577840" y="153162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Ep</a:t>
            </a:r>
          </a:p>
        </xdr:txBody>
      </xdr:sp>
      <xdr:sp macro="" textlink="">
        <xdr:nvSpPr>
          <xdr:cNvPr id="48" name="Arc 47"/>
          <xdr:cNvSpPr/>
        </xdr:nvSpPr>
        <xdr:spPr>
          <a:xfrm>
            <a:off x="327660" y="617220"/>
            <a:ext cx="5577840" cy="5577840"/>
          </a:xfrm>
          <a:prstGeom prst="arc">
            <a:avLst>
              <a:gd name="adj1" fmla="val 17245917"/>
              <a:gd name="adj2" fmla="val 18550824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49" name="Arc 48"/>
          <xdr:cNvSpPr/>
        </xdr:nvSpPr>
        <xdr:spPr>
          <a:xfrm>
            <a:off x="388620" y="609600"/>
            <a:ext cx="5471160" cy="5471160"/>
          </a:xfrm>
          <a:prstGeom prst="arc">
            <a:avLst>
              <a:gd name="adj1" fmla="val 18609127"/>
              <a:gd name="adj2" fmla="val 38313"/>
            </a:avLst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53" name="ZoneTexte 52"/>
          <xdr:cNvSpPr txBox="1"/>
        </xdr:nvSpPr>
        <xdr:spPr>
          <a:xfrm>
            <a:off x="5433060" y="315468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P</a:t>
            </a:r>
          </a:p>
        </xdr:txBody>
      </xdr:sp>
      <xdr:cxnSp macro="">
        <xdr:nvCxnSpPr>
          <xdr:cNvPr id="54" name="Connecteur droit avec flèche 53"/>
          <xdr:cNvCxnSpPr/>
        </xdr:nvCxnSpPr>
        <xdr:spPr>
          <a:xfrm flipH="1">
            <a:off x="5882640" y="2354580"/>
            <a:ext cx="228600" cy="254183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5" name="ZoneTexte 54"/>
          <xdr:cNvSpPr txBox="1"/>
        </xdr:nvSpPr>
        <xdr:spPr>
          <a:xfrm>
            <a:off x="6096000" y="2171700"/>
            <a:ext cx="42672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Appui</a:t>
            </a:r>
          </a:p>
        </xdr:txBody>
      </xdr:sp>
      <xdr:cxnSp macro="">
        <xdr:nvCxnSpPr>
          <xdr:cNvPr id="57" name="Connecteur droit avec flèche 56"/>
          <xdr:cNvCxnSpPr/>
        </xdr:nvCxnSpPr>
        <xdr:spPr>
          <a:xfrm flipV="1">
            <a:off x="3101340" y="2811780"/>
            <a:ext cx="2987040" cy="53340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Arc 61"/>
          <xdr:cNvSpPr/>
        </xdr:nvSpPr>
        <xdr:spPr>
          <a:xfrm>
            <a:off x="2171700" y="2385060"/>
            <a:ext cx="1920240" cy="1920240"/>
          </a:xfrm>
          <a:prstGeom prst="arc">
            <a:avLst>
              <a:gd name="adj1" fmla="val 20957232"/>
              <a:gd name="adj2" fmla="val 21492346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3" name="ZoneTexte 62"/>
          <xdr:cNvSpPr txBox="1"/>
        </xdr:nvSpPr>
        <xdr:spPr>
          <a:xfrm>
            <a:off x="4076700" y="314706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β</a:t>
            </a:r>
            <a:endParaRPr lang="fr-FR" sz="1100"/>
          </a:p>
        </xdr:txBody>
      </xdr:sp>
    </xdr:grpSp>
    <xdr:clientData/>
  </xdr:twoCellAnchor>
  <xdr:twoCellAnchor>
    <xdr:from>
      <xdr:col>14</xdr:col>
      <xdr:colOff>205740</xdr:colOff>
      <xdr:row>15</xdr:row>
      <xdr:rowOff>167640</xdr:rowOff>
    </xdr:from>
    <xdr:to>
      <xdr:col>14</xdr:col>
      <xdr:colOff>241740</xdr:colOff>
      <xdr:row>16</xdr:row>
      <xdr:rowOff>20760</xdr:rowOff>
    </xdr:to>
    <xdr:sp macro="" textlink="">
      <xdr:nvSpPr>
        <xdr:cNvPr id="59" name="Ellipse 58"/>
        <xdr:cNvSpPr>
          <a:spLocks noChangeAspect="1"/>
        </xdr:cNvSpPr>
      </xdr:nvSpPr>
      <xdr:spPr>
        <a:xfrm>
          <a:off x="10919460" y="2956560"/>
          <a:ext cx="36000" cy="36000"/>
        </a:xfrm>
        <a:prstGeom prst="ellipse">
          <a:avLst/>
        </a:prstGeom>
        <a:solidFill>
          <a:srgbClr val="FF0000"/>
        </a:solidFill>
        <a:ln w="31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13</xdr:col>
      <xdr:colOff>777240</xdr:colOff>
      <xdr:row>16</xdr:row>
      <xdr:rowOff>15240</xdr:rowOff>
    </xdr:from>
    <xdr:to>
      <xdr:col>14</xdr:col>
      <xdr:colOff>20760</xdr:colOff>
      <xdr:row>16</xdr:row>
      <xdr:rowOff>51240</xdr:rowOff>
    </xdr:to>
    <xdr:sp macro="" textlink="">
      <xdr:nvSpPr>
        <xdr:cNvPr id="60" name="Ellipse 59"/>
        <xdr:cNvSpPr>
          <a:spLocks noChangeAspect="1"/>
        </xdr:cNvSpPr>
      </xdr:nvSpPr>
      <xdr:spPr>
        <a:xfrm>
          <a:off x="10698480" y="2987040"/>
          <a:ext cx="36000" cy="36000"/>
        </a:xfrm>
        <a:prstGeom prst="ellipse">
          <a:avLst/>
        </a:prstGeom>
        <a:solidFill>
          <a:srgbClr val="FF0000"/>
        </a:solidFill>
        <a:ln w="31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14</xdr:col>
      <xdr:colOff>243840</xdr:colOff>
      <xdr:row>18</xdr:row>
      <xdr:rowOff>76200</xdr:rowOff>
    </xdr:from>
    <xdr:to>
      <xdr:col>14</xdr:col>
      <xdr:colOff>279840</xdr:colOff>
      <xdr:row>18</xdr:row>
      <xdr:rowOff>112200</xdr:rowOff>
    </xdr:to>
    <xdr:sp macro="" textlink="">
      <xdr:nvSpPr>
        <xdr:cNvPr id="61" name="Ellipse 60"/>
        <xdr:cNvSpPr>
          <a:spLocks noChangeAspect="1"/>
        </xdr:cNvSpPr>
      </xdr:nvSpPr>
      <xdr:spPr>
        <a:xfrm>
          <a:off x="10957560" y="3413760"/>
          <a:ext cx="36000" cy="36000"/>
        </a:xfrm>
        <a:prstGeom prst="ellipse">
          <a:avLst/>
        </a:prstGeom>
        <a:solidFill>
          <a:srgbClr val="FF0000"/>
        </a:solidFill>
        <a:ln w="31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167640</xdr:colOff>
      <xdr:row>0</xdr:row>
      <xdr:rowOff>160020</xdr:rowOff>
    </xdr:from>
    <xdr:to>
      <xdr:col>9</xdr:col>
      <xdr:colOff>125856</xdr:colOff>
      <xdr:row>55</xdr:row>
      <xdr:rowOff>160020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" y="160020"/>
          <a:ext cx="7090536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18"/>
  <sheetViews>
    <sheetView showGridLines="0" tabSelected="1" workbookViewId="0">
      <selection activeCell="Q21" sqref="Q21"/>
    </sheetView>
  </sheetViews>
  <sheetFormatPr baseColWidth="10" defaultRowHeight="14.4" x14ac:dyDescent="0.3"/>
  <cols>
    <col min="1" max="1" width="6.5546875" customWidth="1"/>
  </cols>
  <sheetData>
    <row r="2" spans="2:19" ht="18" x14ac:dyDescent="0.35">
      <c r="B2" s="4" t="s">
        <v>29</v>
      </c>
    </row>
    <row r="3" spans="2:19" x14ac:dyDescent="0.3">
      <c r="B3" s="1"/>
      <c r="C3" s="1"/>
      <c r="D3" s="1"/>
      <c r="E3" s="1"/>
    </row>
    <row r="4" spans="2:19" x14ac:dyDescent="0.3">
      <c r="B4" s="3" t="s">
        <v>13</v>
      </c>
      <c r="C4" s="1"/>
      <c r="D4" s="1"/>
      <c r="E4" s="1"/>
      <c r="Q4" s="42" t="s">
        <v>43</v>
      </c>
      <c r="R4" s="42"/>
      <c r="S4" s="42"/>
    </row>
    <row r="5" spans="2:19" x14ac:dyDescent="0.3">
      <c r="B5" s="1"/>
      <c r="C5" s="1"/>
      <c r="D5" s="1"/>
      <c r="E5" s="1"/>
    </row>
    <row r="6" spans="2:19" x14ac:dyDescent="0.3">
      <c r="B6" s="5" t="s">
        <v>28</v>
      </c>
      <c r="C6" s="5" t="s">
        <v>2</v>
      </c>
      <c r="D6" s="5" t="s">
        <v>4</v>
      </c>
      <c r="E6" s="5" t="s">
        <v>6</v>
      </c>
      <c r="F6" s="5" t="s">
        <v>8</v>
      </c>
      <c r="G6" s="5" t="s">
        <v>10</v>
      </c>
      <c r="Q6" s="5" t="s">
        <v>15</v>
      </c>
      <c r="R6" s="5" t="s">
        <v>16</v>
      </c>
      <c r="S6" s="5" t="s">
        <v>10</v>
      </c>
    </row>
    <row r="7" spans="2:19" x14ac:dyDescent="0.3">
      <c r="B7" s="6" t="s">
        <v>0</v>
      </c>
      <c r="C7" s="6" t="s">
        <v>3</v>
      </c>
      <c r="D7" s="6" t="s">
        <v>5</v>
      </c>
      <c r="E7" s="6" t="s">
        <v>7</v>
      </c>
      <c r="F7" s="6" t="s">
        <v>9</v>
      </c>
      <c r="G7" s="7" t="s">
        <v>11</v>
      </c>
      <c r="Q7" s="6" t="s">
        <v>14</v>
      </c>
      <c r="R7" s="6" t="s">
        <v>17</v>
      </c>
      <c r="S7" s="7" t="s">
        <v>11</v>
      </c>
    </row>
    <row r="8" spans="2:19" x14ac:dyDescent="0.3">
      <c r="B8" s="6" t="s">
        <v>1</v>
      </c>
      <c r="C8" s="6" t="s">
        <v>1</v>
      </c>
      <c r="D8" s="6" t="s">
        <v>1</v>
      </c>
      <c r="E8" s="6" t="s">
        <v>1</v>
      </c>
      <c r="F8" s="6" t="s">
        <v>1</v>
      </c>
      <c r="G8" s="6" t="s">
        <v>12</v>
      </c>
      <c r="Q8" s="6" t="s">
        <v>1</v>
      </c>
      <c r="R8" s="6" t="s">
        <v>1</v>
      </c>
      <c r="S8" s="6" t="s">
        <v>18</v>
      </c>
    </row>
    <row r="9" spans="2:19" x14ac:dyDescent="0.3">
      <c r="B9" s="8">
        <v>20</v>
      </c>
      <c r="C9" s="8">
        <v>2</v>
      </c>
      <c r="D9" s="8">
        <v>85</v>
      </c>
      <c r="E9" s="8">
        <v>28</v>
      </c>
      <c r="F9" s="8">
        <v>117</v>
      </c>
      <c r="G9" s="8">
        <v>45</v>
      </c>
      <c r="Q9" s="10">
        <f>Ra-Ep</f>
        <v>115</v>
      </c>
      <c r="R9" s="10">
        <f>Rg+Ep</f>
        <v>30</v>
      </c>
      <c r="S9" s="11">
        <f>RADIANS(δdeg)</f>
        <v>0.78539816339744828</v>
      </c>
    </row>
    <row r="10" spans="2:19" x14ac:dyDescent="0.3">
      <c r="B10" s="1"/>
      <c r="C10" s="1"/>
      <c r="D10" s="1"/>
      <c r="E10" s="1"/>
      <c r="Q10" s="1"/>
      <c r="R10" s="1"/>
      <c r="S10" s="1"/>
    </row>
    <row r="11" spans="2:19" x14ac:dyDescent="0.3">
      <c r="B11" s="1"/>
      <c r="C11" s="1"/>
      <c r="D11" s="1"/>
      <c r="E11" s="1"/>
      <c r="Q11" s="1"/>
    </row>
    <row r="12" spans="2:19" x14ac:dyDescent="0.3">
      <c r="B12" s="1"/>
      <c r="C12" s="1"/>
      <c r="D12" s="1"/>
      <c r="E12" s="1"/>
      <c r="Q12" s="19" t="s">
        <v>19</v>
      </c>
      <c r="R12" s="20"/>
    </row>
    <row r="13" spans="2:19" x14ac:dyDescent="0.3">
      <c r="B13" s="1"/>
      <c r="C13" s="1"/>
      <c r="D13" s="1"/>
      <c r="E13" s="1"/>
      <c r="I13" s="43" t="s">
        <v>44</v>
      </c>
      <c r="Q13" s="21" t="s">
        <v>20</v>
      </c>
      <c r="R13" s="22"/>
    </row>
    <row r="14" spans="2:19" x14ac:dyDescent="0.3">
      <c r="B14" s="16"/>
      <c r="C14" s="16"/>
      <c r="D14" s="16"/>
      <c r="E14" s="16"/>
      <c r="F14" s="17"/>
      <c r="G14" s="17"/>
      <c r="Q14" s="6" t="s">
        <v>18</v>
      </c>
      <c r="R14" s="6" t="s">
        <v>12</v>
      </c>
    </row>
    <row r="15" spans="2:19" x14ac:dyDescent="0.3">
      <c r="B15" s="1" t="s">
        <v>25</v>
      </c>
      <c r="C15" s="1" t="s">
        <v>24</v>
      </c>
      <c r="D15" s="1" t="s">
        <v>26</v>
      </c>
      <c r="E15" s="1" t="s">
        <v>31</v>
      </c>
      <c r="F15" s="23" t="s">
        <v>42</v>
      </c>
      <c r="G15" s="23"/>
      <c r="H15" s="2"/>
      <c r="Q15" s="11">
        <f>ACOS(((Re-Dt)^2+OP^2-R_^2)/(2*OP*(Re-Dt)))</f>
        <v>0.31606979019295189</v>
      </c>
      <c r="R15" s="12">
        <f>DEGREES(β)</f>
        <v>18.109465009641561</v>
      </c>
    </row>
    <row r="16" spans="2:19" x14ac:dyDescent="0.3">
      <c r="B16" s="13" t="s">
        <v>21</v>
      </c>
      <c r="C16" s="1" t="s">
        <v>22</v>
      </c>
      <c r="D16" s="1" t="s">
        <v>23</v>
      </c>
      <c r="E16" s="1" t="s">
        <v>32</v>
      </c>
      <c r="F16" s="1" t="s">
        <v>33</v>
      </c>
      <c r="G16" s="1" t="s">
        <v>34</v>
      </c>
      <c r="H16" s="2"/>
    </row>
    <row r="17" spans="1:13" ht="16.2" x14ac:dyDescent="0.3">
      <c r="B17" s="16" t="s">
        <v>18</v>
      </c>
      <c r="C17" s="16" t="s">
        <v>1</v>
      </c>
      <c r="D17" s="16" t="s">
        <v>27</v>
      </c>
      <c r="E17" s="16" t="s">
        <v>1</v>
      </c>
      <c r="F17" s="16" t="s">
        <v>30</v>
      </c>
      <c r="G17" s="16" t="s">
        <v>30</v>
      </c>
      <c r="H17" s="2"/>
    </row>
    <row r="18" spans="1:13" x14ac:dyDescent="0.3">
      <c r="B18" s="9">
        <v>0</v>
      </c>
      <c r="C18" s="9">
        <f t="shared" ref="C18:C49" si="0">Re-(OP*COS(θ)+SQRT(R_^2-OP^2*SIN(θ)^2))</f>
        <v>0</v>
      </c>
      <c r="D18" s="14">
        <f t="shared" ref="D18:D49" si="1">PI()*H/2*(Dt-H/2)</f>
        <v>0</v>
      </c>
      <c r="E18" s="14">
        <f t="shared" ref="E18:E49" si="2">(OP*COS(θ)+SQRT(R_^2-OP^2*SIN(θ)^2)+Re   )/2</f>
        <v>115</v>
      </c>
      <c r="F18" s="15"/>
      <c r="G18" s="15"/>
      <c r="H18" s="2"/>
    </row>
    <row r="19" spans="1:13" x14ac:dyDescent="0.3">
      <c r="A19" s="18"/>
      <c r="B19" s="9">
        <f>B18+($B$118-$B$18)/100</f>
        <v>3.160697901929519E-3</v>
      </c>
      <c r="C19" s="9">
        <f t="shared" si="0"/>
        <v>1.6275590892718128E-3</v>
      </c>
      <c r="D19" s="14">
        <f t="shared" si="1"/>
        <v>5.1129196302039423E-2</v>
      </c>
      <c r="E19" s="14">
        <f t="shared" si="2"/>
        <v>114.99918622045536</v>
      </c>
      <c r="F19" s="14">
        <f t="shared" ref="F19:F50" si="3">(D19+D18)/2*Rm*(B19-B18)</f>
        <v>9.292160995062148E-3</v>
      </c>
      <c r="G19" s="14">
        <f>G18+F19</f>
        <v>9.292160995062148E-3</v>
      </c>
      <c r="H19" s="2"/>
    </row>
    <row r="20" spans="1:13" x14ac:dyDescent="0.3">
      <c r="A20" s="18"/>
      <c r="B20" s="9">
        <f t="shared" ref="B20:B83" si="4">B19+($B$118-$B$18)/100</f>
        <v>6.321395803859038E-3</v>
      </c>
      <c r="C20" s="9">
        <f t="shared" si="0"/>
        <v>6.5104735182899276E-3</v>
      </c>
      <c r="D20" s="14">
        <f t="shared" si="1"/>
        <v>0.20449926766948145</v>
      </c>
      <c r="E20" s="14">
        <f t="shared" si="2"/>
        <v>114.99674476324086</v>
      </c>
      <c r="F20" s="14">
        <f t="shared" si="3"/>
        <v>4.6456635052898786E-2</v>
      </c>
      <c r="G20" s="14">
        <f t="shared" ref="G20:G83" si="5">G19+F20</f>
        <v>5.574879604796093E-2</v>
      </c>
      <c r="H20" s="2"/>
    </row>
    <row r="21" spans="1:13" x14ac:dyDescent="0.3">
      <c r="A21" s="18"/>
      <c r="B21" s="9">
        <f t="shared" si="4"/>
        <v>9.4820937057885565E-3</v>
      </c>
      <c r="C21" s="9">
        <f t="shared" si="0"/>
        <v>1.4649455062851757E-2</v>
      </c>
      <c r="D21" s="14">
        <f t="shared" si="1"/>
        <v>0.46005765246811603</v>
      </c>
      <c r="E21" s="14">
        <f t="shared" si="2"/>
        <v>114.99267527246857</v>
      </c>
      <c r="F21" s="14">
        <f t="shared" si="3"/>
        <v>0.12076896797150843</v>
      </c>
      <c r="G21" s="14">
        <f t="shared" si="5"/>
        <v>0.17651776401946936</v>
      </c>
      <c r="H21" s="2"/>
    </row>
    <row r="22" spans="1:13" x14ac:dyDescent="0.3">
      <c r="A22" s="18"/>
      <c r="B22" s="9">
        <f t="shared" si="4"/>
        <v>1.2642791607718076E-2</v>
      </c>
      <c r="C22" s="9">
        <f t="shared" si="0"/>
        <v>2.6045690991978176E-2</v>
      </c>
      <c r="D22" s="14">
        <f t="shared" si="1"/>
        <v>0.81771671793027711</v>
      </c>
      <c r="E22" s="14">
        <f t="shared" si="2"/>
        <v>114.98697715450402</v>
      </c>
      <c r="F22" s="14">
        <f t="shared" si="3"/>
        <v>0.23219658195570994</v>
      </c>
      <c r="G22" s="14">
        <f t="shared" si="5"/>
        <v>0.40871434597517931</v>
      </c>
      <c r="H22" s="2"/>
    </row>
    <row r="23" spans="1:13" x14ac:dyDescent="0.3">
      <c r="A23" s="18"/>
      <c r="B23" s="9">
        <f t="shared" si="4"/>
        <v>1.5803489509647595E-2</v>
      </c>
      <c r="C23" s="9">
        <f t="shared" si="0"/>
        <v>4.0700845534132668E-2</v>
      </c>
      <c r="D23" s="14">
        <f t="shared" si="1"/>
        <v>1.2773537149888037</v>
      </c>
      <c r="E23" s="14">
        <f t="shared" si="2"/>
        <v>114.97964957723293</v>
      </c>
      <c r="F23" s="14">
        <f t="shared" si="3"/>
        <v>0.38069099242220883</v>
      </c>
      <c r="G23" s="14">
        <f t="shared" si="5"/>
        <v>0.78940533839738813</v>
      </c>
      <c r="H23" s="2"/>
    </row>
    <row r="24" spans="1:13" x14ac:dyDescent="0.3">
      <c r="A24" s="18"/>
      <c r="B24" s="9">
        <f t="shared" si="4"/>
        <v>1.8964187411577113E-2</v>
      </c>
      <c r="C24" s="9">
        <f t="shared" si="0"/>
        <v>5.8617061935990478E-2</v>
      </c>
      <c r="D24" s="14">
        <f t="shared" si="1"/>
        <v>1.8388107148970125</v>
      </c>
      <c r="E24" s="14">
        <f t="shared" si="2"/>
        <v>114.970691469032</v>
      </c>
      <c r="F24" s="14">
        <f t="shared" si="3"/>
        <v>0.56618779300899114</v>
      </c>
      <c r="G24" s="14">
        <f t="shared" si="5"/>
        <v>1.3555931314063794</v>
      </c>
      <c r="H24" s="2"/>
    </row>
    <row r="25" spans="1:13" x14ac:dyDescent="0.3">
      <c r="A25" s="18"/>
      <c r="B25" s="9">
        <f t="shared" si="4"/>
        <v>2.2124885313506631E-2</v>
      </c>
      <c r="C25" s="9">
        <f t="shared" si="0"/>
        <v>7.9796965118802632E-2</v>
      </c>
      <c r="D25" s="14">
        <f t="shared" si="1"/>
        <v>2.5018945274532207</v>
      </c>
      <c r="E25" s="14">
        <f t="shared" si="2"/>
        <v>114.96010151744059</v>
      </c>
      <c r="F25" s="14">
        <f t="shared" si="3"/>
        <v>0.78860663549570598</v>
      </c>
      <c r="G25" s="14">
        <f t="shared" si="5"/>
        <v>2.1441997669020854</v>
      </c>
      <c r="H25" s="2"/>
    </row>
    <row r="26" spans="1:13" x14ac:dyDescent="0.3">
      <c r="A26" s="18"/>
      <c r="B26" s="9">
        <f t="shared" si="4"/>
        <v>2.5285583215436148E-2</v>
      </c>
      <c r="C26" s="9">
        <f t="shared" si="0"/>
        <v>0.10424366493990078</v>
      </c>
      <c r="D26" s="14">
        <f t="shared" si="1"/>
        <v>3.266376600627015</v>
      </c>
      <c r="E26" s="14">
        <f t="shared" si="2"/>
        <v>114.94787816753005</v>
      </c>
      <c r="F26" s="14">
        <f t="shared" si="3"/>
        <v>1.0478512045722344</v>
      </c>
      <c r="G26" s="14">
        <f t="shared" si="5"/>
        <v>3.1920509714743197</v>
      </c>
      <c r="H26" s="2"/>
    </row>
    <row r="27" spans="1:13" ht="15" thickBot="1" x14ac:dyDescent="0.35">
      <c r="A27" s="18"/>
      <c r="B27" s="9">
        <f t="shared" si="4"/>
        <v>2.8446281117365666E-2</v>
      </c>
      <c r="C27" s="9">
        <f t="shared" si="0"/>
        <v>0.13196076006808255</v>
      </c>
      <c r="D27" s="14">
        <f t="shared" si="1"/>
        <v>4.1319929013199648</v>
      </c>
      <c r="E27" s="14">
        <f t="shared" si="2"/>
        <v>114.93401961996597</v>
      </c>
      <c r="F27" s="14">
        <f t="shared" si="3"/>
        <v>1.343809187378918</v>
      </c>
      <c r="G27" s="14">
        <f t="shared" si="5"/>
        <v>4.5358601588532377</v>
      </c>
      <c r="H27" s="2"/>
    </row>
    <row r="28" spans="1:13" x14ac:dyDescent="0.3">
      <c r="A28" s="18"/>
      <c r="B28" s="9">
        <f t="shared" si="4"/>
        <v>3.1606979019295184E-2</v>
      </c>
      <c r="C28" s="9">
        <f t="shared" si="0"/>
        <v>0.16295234248369184</v>
      </c>
      <c r="D28" s="14">
        <f t="shared" si="1"/>
        <v>5.0984437769540127</v>
      </c>
      <c r="E28" s="14">
        <f t="shared" si="2"/>
        <v>114.91852382875815</v>
      </c>
      <c r="F28" s="14">
        <f t="shared" si="3"/>
        <v>1.6763522377249505</v>
      </c>
      <c r="G28" s="14">
        <f t="shared" si="5"/>
        <v>6.2122123965781881</v>
      </c>
      <c r="H28" s="2"/>
      <c r="I28" s="24"/>
      <c r="J28" s="25"/>
      <c r="K28" s="25"/>
      <c r="L28" s="25"/>
      <c r="M28" s="26"/>
    </row>
    <row r="29" spans="1:13" ht="15.6" x14ac:dyDescent="0.3">
      <c r="A29" s="18"/>
      <c r="B29" s="9">
        <f t="shared" si="4"/>
        <v>3.4767676921224705E-2</v>
      </c>
      <c r="C29" s="9">
        <f t="shared" si="0"/>
        <v>0.19722300261580017</v>
      </c>
      <c r="D29" s="14">
        <f t="shared" si="1"/>
        <v>6.1653937975230262</v>
      </c>
      <c r="E29" s="14">
        <f t="shared" si="2"/>
        <v>114.9013884986921</v>
      </c>
      <c r="F29" s="14">
        <f t="shared" si="3"/>
        <v>2.0453359348757325</v>
      </c>
      <c r="G29" s="14">
        <f t="shared" si="5"/>
        <v>8.2575483314539202</v>
      </c>
      <c r="H29" s="2"/>
      <c r="I29" s="27" t="s">
        <v>35</v>
      </c>
      <c r="J29" s="28"/>
      <c r="K29" s="28"/>
      <c r="L29" s="28"/>
      <c r="M29" s="29"/>
    </row>
    <row r="30" spans="1:13" x14ac:dyDescent="0.3">
      <c r="B30" s="9">
        <f t="shared" si="4"/>
        <v>3.7928374823154226E-2</v>
      </c>
      <c r="C30" s="9">
        <f t="shared" si="0"/>
        <v>0.23477783513078521</v>
      </c>
      <c r="D30" s="14">
        <f t="shared" si="1"/>
        <v>7.3324715776909226</v>
      </c>
      <c r="E30" s="14">
        <f t="shared" si="2"/>
        <v>114.88261108243461</v>
      </c>
      <c r="F30" s="14">
        <f t="shared" si="3"/>
        <v>2.450599736782074</v>
      </c>
      <c r="G30" s="14">
        <f t="shared" si="5"/>
        <v>10.708148068235994</v>
      </c>
      <c r="H30" s="2"/>
      <c r="I30" s="30"/>
      <c r="J30" s="31"/>
      <c r="K30" s="31"/>
      <c r="L30" s="31"/>
      <c r="M30" s="32"/>
    </row>
    <row r="31" spans="1:13" x14ac:dyDescent="0.3">
      <c r="B31" s="9">
        <f t="shared" si="4"/>
        <v>4.1089072725083747E-2</v>
      </c>
      <c r="C31" s="9">
        <f t="shared" si="0"/>
        <v>0.27562244538839309</v>
      </c>
      <c r="D31" s="14">
        <f t="shared" si="1"/>
        <v>8.5992695784603939</v>
      </c>
      <c r="E31" s="14">
        <f t="shared" si="2"/>
        <v>114.8621887773058</v>
      </c>
      <c r="F31" s="14">
        <f t="shared" si="3"/>
        <v>2.8919669276060143</v>
      </c>
      <c r="G31" s="14">
        <f t="shared" si="5"/>
        <v>13.600114995842009</v>
      </c>
      <c r="H31" s="2"/>
      <c r="I31" s="30"/>
      <c r="J31" s="33" t="s">
        <v>37</v>
      </c>
      <c r="K31" s="33" t="s">
        <v>38</v>
      </c>
      <c r="L31" s="33" t="s">
        <v>40</v>
      </c>
      <c r="M31" s="34"/>
    </row>
    <row r="32" spans="1:13" x14ac:dyDescent="0.3">
      <c r="B32" s="9">
        <f t="shared" si="4"/>
        <v>4.4249770627013268E-2</v>
      </c>
      <c r="C32" s="9">
        <f t="shared" si="0"/>
        <v>0.31976295658390086</v>
      </c>
      <c r="D32" s="14">
        <f t="shared" si="1"/>
        <v>9.965343887894992</v>
      </c>
      <c r="E32" s="14">
        <f t="shared" si="2"/>
        <v>114.84011852170805</v>
      </c>
      <c r="F32" s="14">
        <f t="shared" si="3"/>
        <v>3.3692445593818778</v>
      </c>
      <c r="G32" s="14">
        <f t="shared" si="5"/>
        <v>16.969359555223889</v>
      </c>
      <c r="H32" s="2"/>
      <c r="I32" s="30"/>
      <c r="J32" s="33"/>
      <c r="K32" s="33"/>
      <c r="L32" s="33"/>
      <c r="M32" s="34"/>
    </row>
    <row r="33" spans="1:13" x14ac:dyDescent="0.3">
      <c r="B33" s="9">
        <f t="shared" si="4"/>
        <v>4.741046852894279E-2</v>
      </c>
      <c r="C33" s="9">
        <f t="shared" si="0"/>
        <v>0.36720601759603255</v>
      </c>
      <c r="D33" s="14">
        <f t="shared" si="1"/>
        <v>11.430213980284213</v>
      </c>
      <c r="E33" s="14">
        <f t="shared" si="2"/>
        <v>114.81639699120198</v>
      </c>
      <c r="F33" s="14">
        <f t="shared" si="3"/>
        <v>3.8822233876291339</v>
      </c>
      <c r="G33" s="14">
        <f t="shared" si="5"/>
        <v>20.851582942853021</v>
      </c>
      <c r="H33" s="2"/>
      <c r="I33" s="30"/>
      <c r="J33" s="35" t="s">
        <v>36</v>
      </c>
      <c r="K33" s="35" t="s">
        <v>39</v>
      </c>
      <c r="L33" s="35" t="s">
        <v>41</v>
      </c>
      <c r="M33" s="34"/>
    </row>
    <row r="34" spans="1:13" x14ac:dyDescent="0.3">
      <c r="B34" s="9">
        <f t="shared" si="4"/>
        <v>5.0571166430872311E-2</v>
      </c>
      <c r="C34" s="9">
        <f t="shared" si="0"/>
        <v>0.41795881156384951</v>
      </c>
      <c r="D34" s="14">
        <f t="shared" si="1"/>
        <v>12.993362453120509</v>
      </c>
      <c r="E34" s="14">
        <f t="shared" si="2"/>
        <v>114.79102059421808</v>
      </c>
      <c r="F34" s="14">
        <f t="shared" si="3"/>
        <v>4.4306778007152996</v>
      </c>
      <c r="G34" s="14">
        <f t="shared" si="5"/>
        <v>25.282260743568322</v>
      </c>
      <c r="H34" s="2"/>
      <c r="I34" s="30"/>
      <c r="J34" s="36">
        <f>PI()*Rm*Dt^2/4*(δ-2*β)</f>
        <v>5526.9125849773118</v>
      </c>
      <c r="K34" s="36">
        <f>G118</f>
        <v>4691.810290483736</v>
      </c>
      <c r="L34" s="37">
        <f>V1_+2*V2_</f>
        <v>14910.533165944784</v>
      </c>
      <c r="M34" s="34"/>
    </row>
    <row r="35" spans="1:13" ht="15" thickBot="1" x14ac:dyDescent="0.35">
      <c r="B35" s="9">
        <f t="shared" si="4"/>
        <v>5.3731864332801832E-2</v>
      </c>
      <c r="C35" s="9">
        <f t="shared" si="0"/>
        <v>0.47202906521675914</v>
      </c>
      <c r="D35" s="14">
        <f t="shared" si="1"/>
        <v>14.654234741147587</v>
      </c>
      <c r="E35" s="14">
        <f t="shared" si="2"/>
        <v>114.76398546739162</v>
      </c>
      <c r="F35" s="14">
        <f t="shared" si="3"/>
        <v>5.0143657427460084</v>
      </c>
      <c r="G35" s="14">
        <f t="shared" si="5"/>
        <v>30.296626486314331</v>
      </c>
      <c r="H35" s="2"/>
      <c r="I35" s="38"/>
      <c r="J35" s="39"/>
      <c r="K35" s="39"/>
      <c r="L35" s="39"/>
      <c r="M35" s="40"/>
    </row>
    <row r="36" spans="1:13" x14ac:dyDescent="0.3">
      <c r="B36" s="9">
        <f t="shared" si="4"/>
        <v>5.6892562234731353E-2</v>
      </c>
      <c r="C36" s="9">
        <f t="shared" si="0"/>
        <v>0.52942505898532488</v>
      </c>
      <c r="D36" s="14">
        <f t="shared" si="1"/>
        <v>16.412238806703066</v>
      </c>
      <c r="E36" s="14">
        <f t="shared" si="2"/>
        <v>114.73528747050733</v>
      </c>
      <c r="F36" s="14">
        <f t="shared" si="3"/>
        <v>5.6330286297355627</v>
      </c>
      <c r="G36" s="14">
        <f t="shared" si="5"/>
        <v>35.929655116049894</v>
      </c>
      <c r="H36" s="2"/>
    </row>
    <row r="37" spans="1:13" x14ac:dyDescent="0.3">
      <c r="A37" s="18"/>
      <c r="B37" s="9">
        <f t="shared" si="4"/>
        <v>6.0053260136660874E-2</v>
      </c>
      <c r="C37" s="9">
        <f t="shared" si="0"/>
        <v>0.59015563792277703</v>
      </c>
      <c r="D37" s="14">
        <f t="shared" si="1"/>
        <v>18.266744805492792</v>
      </c>
      <c r="E37" s="14">
        <f t="shared" si="2"/>
        <v>114.70492218103861</v>
      </c>
      <c r="F37" s="14">
        <f t="shared" si="3"/>
        <v>6.2863912587918582</v>
      </c>
      <c r="G37" s="14">
        <f t="shared" si="5"/>
        <v>42.216046374841753</v>
      </c>
      <c r="H37" s="2"/>
    </row>
    <row r="38" spans="1:13" x14ac:dyDescent="0.3">
      <c r="B38" s="9">
        <f t="shared" si="4"/>
        <v>6.3213958038590395E-2</v>
      </c>
      <c r="C38" s="9">
        <f t="shared" si="0"/>
        <v>0.654230223469213</v>
      </c>
      <c r="D38" s="14">
        <f t="shared" si="1"/>
        <v>20.217084726835264</v>
      </c>
      <c r="E38" s="14">
        <f t="shared" si="2"/>
        <v>114.6728848882654</v>
      </c>
      <c r="F38" s="14">
        <f t="shared" si="3"/>
        <v>6.9741617100191515</v>
      </c>
      <c r="G38" s="14">
        <f t="shared" si="5"/>
        <v>49.190208084860906</v>
      </c>
      <c r="H38" s="2"/>
    </row>
    <row r="39" spans="1:13" x14ac:dyDescent="0.3">
      <c r="B39" s="9">
        <f t="shared" si="4"/>
        <v>6.6374655940519917E-2</v>
      </c>
      <c r="C39" s="9">
        <f t="shared" si="0"/>
        <v>0.72165882609489529</v>
      </c>
      <c r="D39" s="14">
        <f t="shared" si="1"/>
        <v>22.262552007376666</v>
      </c>
      <c r="E39" s="14">
        <f t="shared" si="2"/>
        <v>114.63917058695256</v>
      </c>
      <c r="F39" s="14">
        <f t="shared" si="3"/>
        <v>7.6960312408203526</v>
      </c>
      <c r="G39" s="14">
        <f t="shared" si="5"/>
        <v>56.88623932568126</v>
      </c>
      <c r="H39" s="2"/>
    </row>
    <row r="40" spans="1:13" x14ac:dyDescent="0.3">
      <c r="B40" s="9">
        <f t="shared" si="4"/>
        <v>6.9535353842449438E-2</v>
      </c>
      <c r="C40" s="9">
        <f t="shared" si="0"/>
        <v>0.79245205886050485</v>
      </c>
      <c r="D40" s="14">
        <f t="shared" si="1"/>
        <v>24.402401117136687</v>
      </c>
      <c r="E40" s="14">
        <f t="shared" si="2"/>
        <v>114.60377397056975</v>
      </c>
      <c r="F40" s="14">
        <f t="shared" si="3"/>
        <v>8.4516741722516304</v>
      </c>
      <c r="G40" s="14">
        <f t="shared" si="5"/>
        <v>65.337913497932888</v>
      </c>
      <c r="H40" s="2"/>
    </row>
    <row r="41" spans="1:13" x14ac:dyDescent="0.3">
      <c r="B41" s="9">
        <f t="shared" si="4"/>
        <v>7.2696051744378959E-2</v>
      </c>
      <c r="C41" s="9">
        <f t="shared" si="0"/>
        <v>0.86662115193681188</v>
      </c>
      <c r="D41" s="14">
        <f t="shared" si="1"/>
        <v>26.635847116688755</v>
      </c>
      <c r="E41" s="14">
        <f t="shared" si="2"/>
        <v>114.56668942403159</v>
      </c>
      <c r="F41" s="14">
        <f t="shared" si="3"/>
        <v>9.2407477670499567</v>
      </c>
      <c r="G41" s="14">
        <f t="shared" si="5"/>
        <v>74.578661264982841</v>
      </c>
      <c r="H41" s="2"/>
    </row>
    <row r="42" spans="1:13" x14ac:dyDescent="0.3">
      <c r="B42" s="9">
        <f t="shared" si="4"/>
        <v>7.585674964630848E-2</v>
      </c>
      <c r="C42" s="9">
        <f t="shared" si="0"/>
        <v>0.94417796812928145</v>
      </c>
      <c r="D42" s="14">
        <f t="shared" si="1"/>
        <v>28.962065184160419</v>
      </c>
      <c r="E42" s="14">
        <f t="shared" si="2"/>
        <v>114.52791101593536</v>
      </c>
      <c r="F42" s="14">
        <f t="shared" si="3"/>
        <v>10.06289209892639</v>
      </c>
      <c r="G42" s="14">
        <f t="shared" si="5"/>
        <v>84.641553363909225</v>
      </c>
      <c r="H42" s="2"/>
    </row>
    <row r="43" spans="1:13" x14ac:dyDescent="0.3">
      <c r="B43" s="9">
        <f t="shared" si="4"/>
        <v>7.9017447548238001E-2</v>
      </c>
      <c r="C43" s="9">
        <f t="shared" si="0"/>
        <v>1.0251350194566982</v>
      </c>
      <c r="D43" s="14">
        <f t="shared" si="1"/>
        <v>31.380190110622177</v>
      </c>
      <c r="E43" s="14">
        <f t="shared" si="2"/>
        <v>114.48743249027166</v>
      </c>
      <c r="F43" s="14">
        <f t="shared" si="3"/>
        <v>10.9177299126794</v>
      </c>
      <c r="G43" s="14">
        <f t="shared" si="5"/>
        <v>95.55928327658863</v>
      </c>
      <c r="H43" s="2"/>
    </row>
    <row r="44" spans="1:13" x14ac:dyDescent="0.3">
      <c r="B44" s="9">
        <f t="shared" si="4"/>
        <v>8.2178145450167522E-2</v>
      </c>
      <c r="C44" s="9">
        <f t="shared" si="0"/>
        <v>1.1095054848380812</v>
      </c>
      <c r="D44" s="14">
        <f t="shared" si="1"/>
        <v>33.889315762347465</v>
      </c>
      <c r="E44" s="14">
        <f t="shared" si="2"/>
        <v>114.44524725758096</v>
      </c>
      <c r="F44" s="14">
        <f t="shared" si="3"/>
        <v>11.804866474650071</v>
      </c>
      <c r="G44" s="14">
        <f t="shared" si="5"/>
        <v>107.3641497512387</v>
      </c>
      <c r="H44" s="2"/>
    </row>
    <row r="45" spans="1:13" x14ac:dyDescent="0.3">
      <c r="B45" s="9">
        <f t="shared" si="4"/>
        <v>8.5338843352097044E-2</v>
      </c>
      <c r="C45" s="9">
        <f t="shared" si="0"/>
        <v>1.1973032289450458</v>
      </c>
      <c r="D45" s="14">
        <f t="shared" si="1"/>
        <v>36.488494508253055</v>
      </c>
      <c r="E45" s="14">
        <f t="shared" si="2"/>
        <v>114.40134838552748</v>
      </c>
      <c r="F45" s="14">
        <f t="shared" si="3"/>
        <v>12.723889412998853</v>
      </c>
      <c r="G45" s="14">
        <f t="shared" si="5"/>
        <v>120.08803916423756</v>
      </c>
      <c r="H45" s="2"/>
    </row>
    <row r="46" spans="1:13" x14ac:dyDescent="0.3">
      <c r="B46" s="9">
        <f t="shared" si="4"/>
        <v>8.8499541254026565E-2</v>
      </c>
      <c r="C46" s="9">
        <f t="shared" si="0"/>
        <v>1.2885428222833326</v>
      </c>
      <c r="D46" s="14">
        <f t="shared" si="1"/>
        <v>39.176736610745834</v>
      </c>
      <c r="E46" s="14">
        <f t="shared" si="2"/>
        <v>114.35572858885834</v>
      </c>
      <c r="F46" s="14">
        <f t="shared" si="3"/>
        <v>13.674368547242091</v>
      </c>
      <c r="G46" s="14">
        <f t="shared" si="5"/>
        <v>133.76240771147965</v>
      </c>
      <c r="H46" s="2"/>
    </row>
    <row r="47" spans="1:13" x14ac:dyDescent="0.3">
      <c r="A47" s="18"/>
      <c r="B47" s="9">
        <f t="shared" si="4"/>
        <v>9.1660239155956086E-2</v>
      </c>
      <c r="C47" s="9">
        <f t="shared" si="0"/>
        <v>1.3832395625709495</v>
      </c>
      <c r="D47" s="14">
        <f t="shared" si="1"/>
        <v>41.953009578010892</v>
      </c>
      <c r="E47" s="14">
        <f t="shared" si="2"/>
        <v>114.30838021871452</v>
      </c>
      <c r="F47" s="14">
        <f t="shared" si="3"/>
        <v>14.655855706442367</v>
      </c>
      <c r="G47" s="14">
        <f t="shared" si="5"/>
        <v>148.41826341792202</v>
      </c>
      <c r="H47" s="2"/>
    </row>
    <row r="48" spans="1:13" x14ac:dyDescent="0.3">
      <c r="B48" s="9">
        <f t="shared" si="4"/>
        <v>9.4820937057885607E-2</v>
      </c>
      <c r="C48" s="9">
        <f t="shared" si="0"/>
        <v>1.4814094974870073</v>
      </c>
      <c r="D48" s="14">
        <f t="shared" si="1"/>
        <v>44.816237475646894</v>
      </c>
      <c r="E48" s="14">
        <f t="shared" si="2"/>
        <v>114.2592952512565</v>
      </c>
      <c r="F48" s="14">
        <f t="shared" si="3"/>
        <v>15.667884535394696</v>
      </c>
      <c r="G48" s="14">
        <f t="shared" si="5"/>
        <v>164.08614795331673</v>
      </c>
      <c r="H48" s="2"/>
    </row>
    <row r="49" spans="1:8" x14ac:dyDescent="0.3">
      <c r="B49" s="9">
        <f t="shared" si="4"/>
        <v>9.7981634959815128E-2</v>
      </c>
      <c r="C49" s="9">
        <f t="shared" si="0"/>
        <v>1.5830694488709298</v>
      </c>
      <c r="D49" s="14">
        <f t="shared" si="1"/>
        <v>47.765300195367963</v>
      </c>
      <c r="E49" s="14">
        <f t="shared" si="2"/>
        <v>114.20846527556454</v>
      </c>
      <c r="F49" s="14">
        <f t="shared" si="3"/>
        <v>16.709970288099864</v>
      </c>
      <c r="G49" s="14">
        <f t="shared" si="5"/>
        <v>180.79611824141659</v>
      </c>
      <c r="H49" s="2"/>
    </row>
    <row r="50" spans="1:8" x14ac:dyDescent="0.3">
      <c r="B50" s="9">
        <f t="shared" si="4"/>
        <v>0.10114233286174465</v>
      </c>
      <c r="C50" s="9">
        <f t="shared" ref="C50:C81" si="6">Re-(OP*COS(θ)+SQRT(R_^2-OP^2*SIN(θ)^2))</f>
        <v>1.6882370384587659</v>
      </c>
      <c r="D50" s="14">
        <f t="shared" ref="D50:D81" si="7">PI()*H/2*(Dt-H/2)</f>
        <v>50.799032678316706</v>
      </c>
      <c r="E50" s="14">
        <f t="shared" ref="E50:E81" si="8">(OP*COS(θ)+SQRT(R_^2-OP^2*SIN(θ)^2)+Re   )/2</f>
        <v>114.15588148077062</v>
      </c>
      <c r="F50" s="14">
        <f t="shared" si="3"/>
        <v>17.781609607757716</v>
      </c>
      <c r="G50" s="14">
        <f t="shared" si="5"/>
        <v>198.57772784917432</v>
      </c>
      <c r="H50" s="2"/>
    </row>
    <row r="51" spans="1:8" x14ac:dyDescent="0.3">
      <c r="B51" s="9">
        <f t="shared" si="4"/>
        <v>0.10430303076367417</v>
      </c>
      <c r="C51" s="9">
        <f t="shared" si="6"/>
        <v>1.7969307152500988</v>
      </c>
      <c r="D51" s="14">
        <f t="shared" si="7"/>
        <v>53.916224090317385</v>
      </c>
      <c r="E51" s="14">
        <f t="shared" si="8"/>
        <v>114.10153464237496</v>
      </c>
      <c r="F51" s="14">
        <f t="shared" ref="F51:F82" si="9">(D51+D50)/2*Rm*(B51-B50)</f>
        <v>18.882280292450229</v>
      </c>
      <c r="G51" s="14">
        <f t="shared" si="5"/>
        <v>217.46000814162454</v>
      </c>
      <c r="H51" s="2"/>
    </row>
    <row r="52" spans="1:8" x14ac:dyDescent="0.3">
      <c r="B52" s="9">
        <f t="shared" si="4"/>
        <v>0.10746372866560369</v>
      </c>
      <c r="C52" s="9">
        <f t="shared" si="6"/>
        <v>1.9091697846073856</v>
      </c>
      <c r="D52" s="14">
        <f t="shared" si="7"/>
        <v>57.115616946192127</v>
      </c>
      <c r="E52" s="14">
        <f t="shared" si="8"/>
        <v>114.0454151076963</v>
      </c>
      <c r="F52" s="14">
        <f t="shared" si="9"/>
        <v>20.011441045615992</v>
      </c>
      <c r="G52" s="14">
        <f t="shared" si="5"/>
        <v>237.47144918724052</v>
      </c>
      <c r="H52" s="2"/>
    </row>
    <row r="53" spans="1:8" x14ac:dyDescent="0.3">
      <c r="B53" s="9">
        <f t="shared" si="4"/>
        <v>0.11062442656753321</v>
      </c>
      <c r="C53" s="9">
        <f t="shared" si="6"/>
        <v>2.0249744391979618</v>
      </c>
      <c r="D53" s="14">
        <f t="shared" si="7"/>
        <v>60.395906180017725</v>
      </c>
      <c r="E53" s="14">
        <f t="shared" si="8"/>
        <v>113.98751278040102</v>
      </c>
      <c r="F53" s="14">
        <f t="shared" si="9"/>
        <v>21.168531210345041</v>
      </c>
      <c r="G53" s="14">
        <f t="shared" si="5"/>
        <v>258.63998039758559</v>
      </c>
      <c r="H53" s="2"/>
    </row>
    <row r="54" spans="1:8" x14ac:dyDescent="0.3">
      <c r="B54" s="9">
        <f t="shared" si="4"/>
        <v>0.11378512446946273</v>
      </c>
      <c r="C54" s="9">
        <f t="shared" si="6"/>
        <v>2.1443657918983661</v>
      </c>
      <c r="D54" s="14">
        <f t="shared" si="7"/>
        <v>63.755738157940755</v>
      </c>
      <c r="E54" s="14">
        <f t="shared" si="8"/>
        <v>113.92781710405082</v>
      </c>
      <c r="F54" s="14">
        <f t="shared" si="9"/>
        <v>22.352970486441343</v>
      </c>
      <c r="G54" s="14">
        <f t="shared" si="5"/>
        <v>280.99295088402692</v>
      </c>
      <c r="H54" s="2"/>
    </row>
    <row r="55" spans="1:8" x14ac:dyDescent="0.3">
      <c r="B55" s="9">
        <f t="shared" si="4"/>
        <v>0.11694582237139226</v>
      </c>
      <c r="C55" s="9">
        <f t="shared" si="6"/>
        <v>2.2673659107910282</v>
      </c>
      <c r="D55" s="14">
        <f t="shared" si="7"/>
        <v>67.193709629886882</v>
      </c>
      <c r="E55" s="14">
        <f t="shared" si="8"/>
        <v>113.86631704460449</v>
      </c>
      <c r="F55" s="14">
        <f t="shared" si="9"/>
        <v>23.564158629112864</v>
      </c>
      <c r="G55" s="14">
        <f t="shared" si="5"/>
        <v>304.55710951313978</v>
      </c>
      <c r="H55" s="2"/>
    </row>
    <row r="56" spans="1:8" x14ac:dyDescent="0.3">
      <c r="B56" s="9">
        <f t="shared" si="4"/>
        <v>0.12010652027332178</v>
      </c>
      <c r="C56" s="9">
        <f t="shared" si="6"/>
        <v>2.3939978563943356</v>
      </c>
      <c r="D56" s="14">
        <f t="shared" si="7"/>
        <v>70.708366616180584</v>
      </c>
      <c r="E56" s="14">
        <f t="shared" si="8"/>
        <v>113.80300107180284</v>
      </c>
      <c r="F56" s="14">
        <f t="shared" si="9"/>
        <v>24.801475128052171</v>
      </c>
      <c r="G56" s="14">
        <f t="shared" si="5"/>
        <v>329.35858464119195</v>
      </c>
      <c r="H56" s="2"/>
    </row>
    <row r="57" spans="1:8" x14ac:dyDescent="0.3">
      <c r="A57" s="18"/>
      <c r="B57" s="9">
        <f t="shared" si="4"/>
        <v>0.1232672181752513</v>
      </c>
      <c r="C57" s="9">
        <f t="shared" si="6"/>
        <v>2.5242857212801368</v>
      </c>
      <c r="D57" s="14">
        <f t="shared" si="7"/>
        <v>74.298203224769949</v>
      </c>
      <c r="E57" s="14">
        <f t="shared" si="8"/>
        <v>113.73785713935993</v>
      </c>
      <c r="F57" s="14">
        <f t="shared" si="9"/>
        <v>26.064278865566948</v>
      </c>
      <c r="G57" s="14">
        <f t="shared" si="5"/>
        <v>355.42286350675892</v>
      </c>
      <c r="H57" s="2"/>
    </row>
    <row r="58" spans="1:8" x14ac:dyDescent="0.3">
      <c r="B58" s="9">
        <f t="shared" si="4"/>
        <v>0.12642791607718082</v>
      </c>
      <c r="C58" s="9">
        <f t="shared" si="6"/>
        <v>2.6582546722452776</v>
      </c>
      <c r="D58" s="14">
        <f t="shared" si="7"/>
        <v>77.961660394348186</v>
      </c>
      <c r="E58" s="14">
        <f t="shared" si="8"/>
        <v>113.67087266387736</v>
      </c>
      <c r="F58" s="14">
        <f t="shared" si="9"/>
        <v>27.351907752303315</v>
      </c>
      <c r="G58" s="14">
        <f t="shared" si="5"/>
        <v>382.77477125906222</v>
      </c>
      <c r="H58" s="2"/>
    </row>
    <row r="59" spans="1:8" x14ac:dyDescent="0.3">
      <c r="B59" s="9">
        <f t="shared" si="4"/>
        <v>0.12958861397911034</v>
      </c>
      <c r="C59" s="9">
        <f t="shared" si="6"/>
        <v>2.7959309952200329</v>
      </c>
      <c r="D59" s="14">
        <f t="shared" si="7"/>
        <v>81.697124558290142</v>
      </c>
      <c r="E59" s="14">
        <f t="shared" si="8"/>
        <v>113.60203450238998</v>
      </c>
      <c r="F59" s="14">
        <f t="shared" si="9"/>
        <v>28.663678338979214</v>
      </c>
      <c r="G59" s="14">
        <f t="shared" si="5"/>
        <v>411.43844959804142</v>
      </c>
      <c r="H59" s="2"/>
    </row>
    <row r="60" spans="1:8" x14ac:dyDescent="0.3">
      <c r="B60" s="9">
        <f t="shared" si="4"/>
        <v>0.13274931188103986</v>
      </c>
      <c r="C60" s="9">
        <f t="shared" si="6"/>
        <v>2.9373421431112661</v>
      </c>
      <c r="D60" s="14">
        <f t="shared" si="7"/>
        <v>85.502926223829718</v>
      </c>
      <c r="E60" s="14">
        <f t="shared" si="8"/>
        <v>113.53132892844437</v>
      </c>
      <c r="F60" s="14">
        <f t="shared" si="9"/>
        <v>29.998885402406099</v>
      </c>
      <c r="G60" s="14">
        <f t="shared" si="5"/>
        <v>441.43733500044749</v>
      </c>
      <c r="H60" s="2"/>
    </row>
    <row r="61" spans="1:8" x14ac:dyDescent="0.3">
      <c r="B61" s="9">
        <f t="shared" si="4"/>
        <v>0.13591000978296938</v>
      </c>
      <c r="C61" s="9">
        <f t="shared" si="6"/>
        <v>3.0825167867979815</v>
      </c>
      <c r="D61" s="14">
        <f t="shared" si="7"/>
        <v>89.377338460453146</v>
      </c>
      <c r="E61" s="14">
        <f t="shared" si="8"/>
        <v>113.45874160660101</v>
      </c>
      <c r="F61" s="14">
        <f t="shared" si="9"/>
        <v>31.356801503924704</v>
      </c>
      <c r="G61" s="14">
        <f t="shared" si="5"/>
        <v>472.7941365043722</v>
      </c>
      <c r="H61" s="2"/>
    </row>
    <row r="62" spans="1:8" x14ac:dyDescent="0.3">
      <c r="B62" s="9">
        <f t="shared" si="4"/>
        <v>0.1390707076848989</v>
      </c>
      <c r="C62" s="9">
        <f t="shared" si="6"/>
        <v>3.2314848695152421</v>
      </c>
      <c r="D62" s="14">
        <f t="shared" si="7"/>
        <v>93.318575290887608</v>
      </c>
      <c r="E62" s="14">
        <f t="shared" si="8"/>
        <v>113.38425756524238</v>
      </c>
      <c r="F62" s="14">
        <f t="shared" si="9"/>
        <v>32.736676518212548</v>
      </c>
      <c r="G62" s="14">
        <f t="shared" si="5"/>
        <v>505.53081302258477</v>
      </c>
      <c r="H62" s="2"/>
    </row>
    <row r="63" spans="1:8" x14ac:dyDescent="0.3">
      <c r="B63" s="9">
        <f t="shared" si="4"/>
        <v>0.14223140558682842</v>
      </c>
      <c r="C63" s="9">
        <f t="shared" si="6"/>
        <v>3.3842776648862412</v>
      </c>
      <c r="D63" s="14">
        <f t="shared" si="7"/>
        <v>97.324789977503414</v>
      </c>
      <c r="E63" s="14">
        <f t="shared" si="8"/>
        <v>113.30786116755688</v>
      </c>
      <c r="F63" s="14">
        <f t="shared" si="9"/>
        <v>34.137737130233887</v>
      </c>
      <c r="G63" s="14">
        <f t="shared" si="5"/>
        <v>539.66855015281863</v>
      </c>
      <c r="H63" s="2"/>
    </row>
    <row r="64" spans="1:8" x14ac:dyDescent="0.3">
      <c r="B64" s="9">
        <f t="shared" si="4"/>
        <v>0.14539210348875795</v>
      </c>
      <c r="C64" s="9">
        <f t="shared" si="6"/>
        <v>3.5409278388857217</v>
      </c>
      <c r="D64" s="14">
        <f t="shared" si="7"/>
        <v>101.39407319624674</v>
      </c>
      <c r="E64" s="14">
        <f t="shared" si="8"/>
        <v>113.22953608055714</v>
      </c>
      <c r="F64" s="14">
        <f t="shared" si="9"/>
        <v>35.559186297900389</v>
      </c>
      <c r="G64" s="14">
        <f t="shared" si="5"/>
        <v>575.22773645071902</v>
      </c>
      <c r="H64" s="2"/>
    </row>
    <row r="65" spans="1:8" x14ac:dyDescent="0.3">
      <c r="B65" s="9">
        <f t="shared" si="4"/>
        <v>0.14855280139068747</v>
      </c>
      <c r="C65" s="9">
        <f t="shared" si="6"/>
        <v>3.7014695160459894</v>
      </c>
      <c r="D65" s="14">
        <f t="shared" si="7"/>
        <v>105.52445108949914</v>
      </c>
      <c r="E65" s="14">
        <f t="shared" si="8"/>
        <v>113.14926524197701</v>
      </c>
      <c r="F65" s="14">
        <f t="shared" si="9"/>
        <v>37.000202677780841</v>
      </c>
      <c r="G65" s="14">
        <f t="shared" si="5"/>
        <v>612.22793912849988</v>
      </c>
      <c r="H65" s="2"/>
    </row>
    <row r="66" spans="1:8" x14ac:dyDescent="0.3">
      <c r="B66" s="9">
        <f t="shared" si="4"/>
        <v>0.15171349929261699</v>
      </c>
      <c r="C66" s="9">
        <f t="shared" si="6"/>
        <v>3.8659383502465516</v>
      </c>
      <c r="D66" s="14">
        <f t="shared" si="7"/>
        <v>109.7138831884234</v>
      </c>
      <c r="E66" s="14">
        <f t="shared" si="8"/>
        <v>113.06703082487672</v>
      </c>
      <c r="F66" s="14">
        <f t="shared" si="9"/>
        <v>38.459940010948429</v>
      </c>
      <c r="G66" s="14">
        <f t="shared" si="5"/>
        <v>650.68787913944834</v>
      </c>
      <c r="H66" s="2"/>
    </row>
    <row r="67" spans="1:8" x14ac:dyDescent="0.3">
      <c r="A67" s="18"/>
      <c r="B67" s="9">
        <f t="shared" si="4"/>
        <v>0.15487419719454651</v>
      </c>
      <c r="C67" s="9">
        <f t="shared" si="6"/>
        <v>4.0343716004627197</v>
      </c>
      <c r="D67" s="14">
        <f t="shared" si="7"/>
        <v>113.96026019445506</v>
      </c>
      <c r="E67" s="14">
        <f t="shared" si="8"/>
        <v>112.98281419976864</v>
      </c>
      <c r="F67" s="14">
        <f t="shared" si="9"/>
        <v>39.937526465773857</v>
      </c>
      <c r="G67" s="14">
        <f t="shared" si="5"/>
        <v>690.62540560522223</v>
      </c>
      <c r="H67" s="2"/>
    </row>
    <row r="68" spans="1:8" x14ac:dyDescent="0.3">
      <c r="B68" s="9">
        <f t="shared" si="4"/>
        <v>0.15803489509647603</v>
      </c>
      <c r="C68" s="9">
        <f t="shared" si="6"/>
        <v>4.2068082118857859</v>
      </c>
      <c r="D68" s="14">
        <f t="shared" si="7"/>
        <v>118.26140160857302</v>
      </c>
      <c r="E68" s="14">
        <f t="shared" si="8"/>
        <v>112.8965958940571</v>
      </c>
      <c r="F68" s="14">
        <f t="shared" si="9"/>
        <v>41.432063934163061</v>
      </c>
      <c r="G68" s="14">
        <f t="shared" si="5"/>
        <v>732.05746953938524</v>
      </c>
      <c r="H68" s="2"/>
    </row>
    <row r="69" spans="1:8" x14ac:dyDescent="0.3">
      <c r="B69" s="9">
        <f t="shared" si="4"/>
        <v>0.16119559299840555</v>
      </c>
      <c r="C69" s="9">
        <f t="shared" si="6"/>
        <v>4.383288902869424</v>
      </c>
      <c r="D69" s="14">
        <f t="shared" si="7"/>
        <v>122.61505319584757</v>
      </c>
      <c r="E69" s="14">
        <f t="shared" si="8"/>
        <v>112.80835554856529</v>
      </c>
      <c r="F69" s="14">
        <f t="shared" si="9"/>
        <v>42.942627277390514</v>
      </c>
      <c r="G69" s="14">
        <f t="shared" si="5"/>
        <v>775.00009681677579</v>
      </c>
      <c r="H69" s="2"/>
    </row>
    <row r="70" spans="1:8" x14ac:dyDescent="0.3">
      <c r="B70" s="9">
        <f t="shared" si="4"/>
        <v>0.16435629090033507</v>
      </c>
      <c r="C70" s="9">
        <f t="shared" si="6"/>
        <v>4.5638562582043534</v>
      </c>
      <c r="D70" s="14">
        <f t="shared" si="7"/>
        <v>127.01888427150794</v>
      </c>
      <c r="E70" s="14">
        <f t="shared" si="8"/>
        <v>112.71807187089783</v>
      </c>
      <c r="F70" s="14">
        <f t="shared" si="9"/>
        <v>44.468263517294211</v>
      </c>
      <c r="G70" s="14">
        <f t="shared" si="5"/>
        <v>819.46836033406998</v>
      </c>
      <c r="H70" s="2"/>
    </row>
    <row r="71" spans="1:8" x14ac:dyDescent="0.3">
      <c r="B71" s="9">
        <f t="shared" si="4"/>
        <v>0.16751698880226459</v>
      </c>
      <c r="C71" s="9">
        <f t="shared" si="6"/>
        <v>4.7485548292756761</v>
      </c>
      <c r="D71" s="14">
        <f t="shared" si="7"/>
        <v>131.47048479334498</v>
      </c>
      <c r="E71" s="14">
        <f t="shared" si="8"/>
        <v>112.62572258536215</v>
      </c>
      <c r="F71" s="14">
        <f t="shared" si="9"/>
        <v>46.007990968167313</v>
      </c>
      <c r="G71" s="14">
        <f t="shared" si="5"/>
        <v>865.47635130223728</v>
      </c>
      <c r="H71" s="2"/>
    </row>
    <row r="72" spans="1:8" x14ac:dyDescent="0.3">
      <c r="B72" s="9">
        <f t="shared" si="4"/>
        <v>0.17067768670419411</v>
      </c>
      <c r="C72" s="9">
        <f t="shared" si="6"/>
        <v>4.9374312417166379</v>
      </c>
      <c r="D72" s="14">
        <f t="shared" si="7"/>
        <v>135.96736224368152</v>
      </c>
      <c r="E72" s="14">
        <f t="shared" si="8"/>
        <v>112.53128437914168</v>
      </c>
      <c r="F72" s="14">
        <f t="shared" si="9"/>
        <v>47.560798304197533</v>
      </c>
      <c r="G72" s="14">
        <f t="shared" si="5"/>
        <v>913.03714960643481</v>
      </c>
      <c r="H72" s="2"/>
    </row>
    <row r="73" spans="1:8" x14ac:dyDescent="0.3">
      <c r="B73" s="9">
        <f t="shared" si="4"/>
        <v>0.17383838460612364</v>
      </c>
      <c r="C73" s="9">
        <f t="shared" si="6"/>
        <v>5.1305343112390887</v>
      </c>
      <c r="D73" s="14">
        <f t="shared" si="7"/>
        <v>140.5069382823587</v>
      </c>
      <c r="E73" s="14">
        <f t="shared" si="8"/>
        <v>112.43473284438045</v>
      </c>
      <c r="F73" s="14">
        <f t="shared" si="9"/>
        <v>49.125643556763364</v>
      </c>
      <c r="G73" s="14">
        <f t="shared" si="5"/>
        <v>962.16279316319822</v>
      </c>
      <c r="H73" s="2"/>
    </row>
    <row r="74" spans="1:8" x14ac:dyDescent="0.3">
      <c r="B74" s="9">
        <f t="shared" si="4"/>
        <v>0.17699908250805316</v>
      </c>
      <c r="C74" s="9">
        <f t="shared" si="6"/>
        <v>5.3279151683959469</v>
      </c>
      <c r="D74" s="14">
        <f t="shared" si="7"/>
        <v>145.08654515018114</v>
      </c>
      <c r="E74" s="14">
        <f t="shared" si="8"/>
        <v>112.33604241580203</v>
      </c>
      <c r="F74" s="14">
        <f t="shared" si="9"/>
        <v>50.701453035288154</v>
      </c>
      <c r="G74" s="14">
        <f t="shared" si="5"/>
        <v>1012.8642461984864</v>
      </c>
      <c r="H74" s="2"/>
    </row>
    <row r="75" spans="1:8" x14ac:dyDescent="0.3">
      <c r="B75" s="9">
        <f t="shared" si="4"/>
        <v>0.18015978040998268</v>
      </c>
      <c r="C75" s="9">
        <f t="shared" si="6"/>
        <v>5.5296273931157742</v>
      </c>
      <c r="D75" s="14">
        <f t="shared" si="7"/>
        <v>149.70342180000517</v>
      </c>
      <c r="E75" s="14">
        <f t="shared" si="8"/>
        <v>112.23518630344211</v>
      </c>
      <c r="F75" s="14">
        <f t="shared" si="9"/>
        <v>52.287120164666774</v>
      </c>
      <c r="G75" s="14">
        <f t="shared" si="5"/>
        <v>1065.1513663631531</v>
      </c>
      <c r="H75" s="2"/>
    </row>
    <row r="76" spans="1:8" x14ac:dyDescent="0.3">
      <c r="B76" s="9">
        <f t="shared" si="4"/>
        <v>0.1833204783119122</v>
      </c>
      <c r="C76" s="9">
        <f t="shared" si="6"/>
        <v>5.7357271599452275</v>
      </c>
      <c r="D76" s="14">
        <f t="shared" si="7"/>
        <v>154.35470973009609</v>
      </c>
      <c r="E76" s="14">
        <f t="shared" si="8"/>
        <v>112.13213642002739</v>
      </c>
      <c r="F76" s="14">
        <f t="shared" si="9"/>
        <v>53.881504231506526</v>
      </c>
      <c r="G76" s="14">
        <f t="shared" si="5"/>
        <v>1119.0328705946597</v>
      </c>
      <c r="H76" s="2"/>
    </row>
    <row r="77" spans="1:8" x14ac:dyDescent="0.3">
      <c r="A77" s="18"/>
      <c r="B77" s="9">
        <f t="shared" si="4"/>
        <v>0.18648117621384172</v>
      </c>
      <c r="C77" s="9">
        <f t="shared" si="6"/>
        <v>5.9462733950439315</v>
      </c>
      <c r="D77" s="14">
        <f t="shared" si="7"/>
        <v>159.03744849149265</v>
      </c>
      <c r="E77" s="14">
        <f t="shared" si="8"/>
        <v>112.02686330247803</v>
      </c>
      <c r="F77" s="14">
        <f t="shared" si="9"/>
        <v>55.483429030548265</v>
      </c>
      <c r="G77" s="14">
        <f t="shared" si="5"/>
        <v>1174.5162996252079</v>
      </c>
      <c r="H77" s="2"/>
    </row>
    <row r="78" spans="1:8" x14ac:dyDescent="0.3">
      <c r="B78" s="9">
        <f t="shared" si="4"/>
        <v>0.18964187411577124</v>
      </c>
      <c r="C78" s="9">
        <f t="shared" si="6"/>
        <v>6.1613279460996182</v>
      </c>
      <c r="D78" s="14">
        <f t="shared" si="7"/>
        <v>163.74857083783343</v>
      </c>
      <c r="E78" s="14">
        <f t="shared" si="8"/>
        <v>111.91933602695019</v>
      </c>
      <c r="F78" s="14">
        <f t="shared" si="9"/>
        <v>57.091681401643243</v>
      </c>
      <c r="G78" s="14">
        <f t="shared" si="5"/>
        <v>1231.6079810268511</v>
      </c>
      <c r="H78" s="2"/>
    </row>
    <row r="79" spans="1:8" x14ac:dyDescent="0.3">
      <c r="B79" s="9">
        <f t="shared" si="4"/>
        <v>0.19280257201770076</v>
      </c>
      <c r="C79" s="9">
        <f t="shared" si="6"/>
        <v>6.380955766472681</v>
      </c>
      <c r="D79" s="14">
        <f t="shared" si="7"/>
        <v>168.48489748238799</v>
      </c>
      <c r="E79" s="14">
        <f t="shared" si="8"/>
        <v>111.80952211676366</v>
      </c>
      <c r="F79" s="14">
        <f t="shared" si="9"/>
        <v>58.70500964653732</v>
      </c>
      <c r="G79" s="14">
        <f t="shared" si="5"/>
        <v>1290.3129906733884</v>
      </c>
      <c r="H79" s="2"/>
    </row>
    <row r="80" spans="1:8" x14ac:dyDescent="0.3">
      <c r="B80" s="9">
        <f t="shared" si="4"/>
        <v>0.19596326991963028</v>
      </c>
      <c r="C80" s="9">
        <f t="shared" si="6"/>
        <v>6.6052251150381522</v>
      </c>
      <c r="D80" s="14">
        <f t="shared" si="7"/>
        <v>173.24313142274934</v>
      </c>
      <c r="E80" s="14">
        <f t="shared" si="8"/>
        <v>111.69738744248093</v>
      </c>
      <c r="F80" s="14">
        <f t="shared" si="9"/>
        <v>60.322121813430655</v>
      </c>
      <c r="G80" s="14">
        <f t="shared" si="5"/>
        <v>1350.635112486819</v>
      </c>
      <c r="H80" s="2"/>
    </row>
    <row r="81" spans="1:8" x14ac:dyDescent="0.3">
      <c r="B81" s="9">
        <f t="shared" si="4"/>
        <v>0.19912396782155981</v>
      </c>
      <c r="C81" s="9">
        <f t="shared" si="6"/>
        <v>6.8342077733791768</v>
      </c>
      <c r="D81" s="14">
        <f t="shared" si="7"/>
        <v>178.01985178884544</v>
      </c>
      <c r="E81" s="14">
        <f t="shared" si="8"/>
        <v>111.58289611331041</v>
      </c>
      <c r="F81" s="14">
        <f t="shared" si="9"/>
        <v>61.941683835821571</v>
      </c>
      <c r="G81" s="14">
        <f t="shared" si="5"/>
        <v>1412.5767963226406</v>
      </c>
      <c r="H81" s="2"/>
    </row>
    <row r="82" spans="1:8" x14ac:dyDescent="0.3">
      <c r="B82" s="9">
        <f t="shared" si="4"/>
        <v>0.20228466572348933</v>
      </c>
      <c r="C82" s="9">
        <f t="shared" ref="C82:C118" si="10">Re-(OP*COS(θ)+SQRT(R_^2-OP^2*SIN(θ)^2))</f>
        <v>7.0679792821940879</v>
      </c>
      <c r="D82" s="14">
        <f t="shared" ref="D82:D118" si="11">PI()*H/2*(Dt-H/2)</f>
        <v>182.81150716431287</v>
      </c>
      <c r="E82" s="14">
        <f t="shared" ref="E82:E118" si="12">(OP*COS(θ)+SQRT(R_^2-OP^2*SIN(θ)^2)+Re   )/2</f>
        <v>111.46601035890296</v>
      </c>
      <c r="F82" s="14">
        <f t="shared" si="9"/>
        <v>63.562317510473548</v>
      </c>
      <c r="G82" s="14">
        <f t="shared" si="5"/>
        <v>1476.1391138331142</v>
      </c>
      <c r="H82" s="2"/>
    </row>
    <row r="83" spans="1:8" x14ac:dyDescent="0.3">
      <c r="B83" s="9">
        <f t="shared" si="4"/>
        <v>0.20544536362541885</v>
      </c>
      <c r="C83" s="9">
        <f t="shared" si="10"/>
        <v>7.3066191990235296</v>
      </c>
      <c r="D83" s="14">
        <f t="shared" si="11"/>
        <v>187.61440832493875</v>
      </c>
      <c r="E83" s="14">
        <f t="shared" si="12"/>
        <v>111.34669040048823</v>
      </c>
      <c r="F83" s="14">
        <f t="shared" ref="F83:F118" si="13">(D83+D82)/2*Rm*(B83-B82)</f>
        <v>65.182598297425017</v>
      </c>
      <c r="G83" s="14">
        <f t="shared" si="5"/>
        <v>1541.3217121305393</v>
      </c>
      <c r="H83" s="2"/>
    </row>
    <row r="84" spans="1:8" x14ac:dyDescent="0.3">
      <c r="B84" s="9">
        <f t="shared" ref="B84:B117" si="14">B83+($B$118-$B$18)/100</f>
        <v>0.20860606152734837</v>
      </c>
      <c r="C84" s="9">
        <f t="shared" si="10"/>
        <v>7.5502113796820396</v>
      </c>
      <c r="D84" s="14">
        <f t="shared" si="11"/>
        <v>192.42472033050359</v>
      </c>
      <c r="E84" s="14">
        <f t="shared" si="12"/>
        <v>111.22489431015899</v>
      </c>
      <c r="F84" s="14">
        <f t="shared" si="13"/>
        <v>66.801052922763049</v>
      </c>
      <c r="G84" s="14">
        <f t="shared" ref="G84:G118" si="15">G83+F84</f>
        <v>1608.1227650533024</v>
      </c>
      <c r="H84" s="2"/>
    </row>
    <row r="85" spans="1:8" x14ac:dyDescent="0.3">
      <c r="B85" s="9">
        <f t="shared" si="14"/>
        <v>0.21176675942927789</v>
      </c>
      <c r="C85" s="9">
        <f t="shared" si="10"/>
        <v>7.7988442861021383</v>
      </c>
      <c r="D85" s="14">
        <f t="shared" si="11"/>
        <v>197.23845389789054</v>
      </c>
      <c r="E85" s="14">
        <f t="shared" si="12"/>
        <v>111.10057785694893</v>
      </c>
      <c r="F85" s="14">
        <f t="shared" si="13"/>
        <v>68.416156762340577</v>
      </c>
      <c r="G85" s="14">
        <f t="shared" si="15"/>
        <v>1676.5389218156429</v>
      </c>
      <c r="H85" s="2"/>
    </row>
    <row r="86" spans="1:8" x14ac:dyDescent="0.3">
      <c r="B86" s="9">
        <f t="shared" si="14"/>
        <v>0.21492745733120741</v>
      </c>
      <c r="C86" s="9">
        <f t="shared" si="10"/>
        <v>8.0526113236732897</v>
      </c>
      <c r="D86" s="14">
        <f t="shared" si="11"/>
        <v>202.05145597350344</v>
      </c>
      <c r="E86" s="14">
        <f t="shared" si="12"/>
        <v>110.97369433816336</v>
      </c>
      <c r="F86" s="14">
        <f t="shared" si="13"/>
        <v>70.026330981684382</v>
      </c>
      <c r="G86" s="14">
        <f t="shared" si="15"/>
        <v>1746.5652527973273</v>
      </c>
      <c r="H86" s="2"/>
    </row>
    <row r="87" spans="1:8" x14ac:dyDescent="0.3">
      <c r="A87" s="18"/>
      <c r="B87" s="9">
        <f t="shared" si="14"/>
        <v>0.21808815523313693</v>
      </c>
      <c r="C87" s="9">
        <f t="shared" si="10"/>
        <v>8.3116112115937568</v>
      </c>
      <c r="D87" s="14">
        <f t="shared" si="11"/>
        <v>206.85939941163494</v>
      </c>
      <c r="E87" s="14">
        <f t="shared" si="12"/>
        <v>110.84419439420313</v>
      </c>
      <c r="F87" s="14">
        <f t="shared" si="13"/>
        <v>71.629939403936618</v>
      </c>
      <c r="G87" s="14">
        <f t="shared" si="15"/>
        <v>1818.1951922012638</v>
      </c>
      <c r="H87" s="2"/>
    </row>
    <row r="88" spans="1:8" x14ac:dyDescent="0.3">
      <c r="B88" s="9">
        <f t="shared" si="14"/>
        <v>0.22124885313506645</v>
      </c>
      <c r="C88" s="9">
        <f t="shared" si="10"/>
        <v>8.5759483902614733</v>
      </c>
      <c r="D88" s="14">
        <f t="shared" si="11"/>
        <v>211.65777165214061</v>
      </c>
      <c r="E88" s="14">
        <f t="shared" si="12"/>
        <v>110.71202580486926</v>
      </c>
      <c r="F88" s="14">
        <f t="shared" si="13"/>
        <v>73.225285073716833</v>
      </c>
      <c r="G88" s="14">
        <f t="shared" si="15"/>
        <v>1891.4204772749806</v>
      </c>
      <c r="H88" s="2"/>
    </row>
    <row r="89" spans="1:8" x14ac:dyDescent="0.3">
      <c r="B89" s="9">
        <f t="shared" si="14"/>
        <v>0.22440955103699597</v>
      </c>
      <c r="C89" s="9">
        <f t="shared" si="10"/>
        <v>8.8457334703253423</v>
      </c>
      <c r="D89" s="14">
        <f t="shared" si="11"/>
        <v>216.44186227525751</v>
      </c>
      <c r="E89" s="14">
        <f t="shared" si="12"/>
        <v>110.57713326483733</v>
      </c>
      <c r="F89" s="14">
        <f t="shared" si="13"/>
        <v>74.810606480173476</v>
      </c>
      <c r="G89" s="14">
        <f t="shared" si="15"/>
        <v>1966.231083755154</v>
      </c>
      <c r="H89" s="2"/>
    </row>
    <row r="90" spans="1:8" x14ac:dyDescent="0.3">
      <c r="B90" s="9">
        <f t="shared" si="14"/>
        <v>0.2275702489389255</v>
      </c>
      <c r="C90" s="9">
        <f t="shared" si="10"/>
        <v>9.1210837287171103</v>
      </c>
      <c r="D90" s="14">
        <f t="shared" si="11"/>
        <v>221.20674929319776</v>
      </c>
      <c r="E90" s="14">
        <f t="shared" si="12"/>
        <v>110.43945813564144</v>
      </c>
      <c r="F90" s="14">
        <f t="shared" si="13"/>
        <v>76.384073397090447</v>
      </c>
      <c r="G90" s="14">
        <f t="shared" si="15"/>
        <v>2042.6151571522446</v>
      </c>
      <c r="H90" s="2"/>
    </row>
    <row r="91" spans="1:8" x14ac:dyDescent="0.3">
      <c r="B91" s="9">
        <f t="shared" si="14"/>
        <v>0.23073094684085502</v>
      </c>
      <c r="C91" s="9">
        <f t="shared" si="10"/>
        <v>9.4021236578076213</v>
      </c>
      <c r="D91" s="14">
        <f t="shared" si="11"/>
        <v>225.94728401672313</v>
      </c>
      <c r="E91" s="14">
        <f t="shared" si="12"/>
        <v>110.29893817109618</v>
      </c>
      <c r="F91" s="14">
        <f t="shared" si="13"/>
        <v>77.943782291563764</v>
      </c>
      <c r="G91" s="14">
        <f t="shared" si="15"/>
        <v>2120.5589394438084</v>
      </c>
      <c r="H91" s="2"/>
    </row>
    <row r="92" spans="1:8" x14ac:dyDescent="0.3">
      <c r="B92" s="9">
        <f t="shared" si="14"/>
        <v>0.23389164474278454</v>
      </c>
      <c r="C92" s="9">
        <f t="shared" si="10"/>
        <v>9.6889855748061393</v>
      </c>
      <c r="D92" s="14">
        <f t="shared" si="11"/>
        <v>230.65807430959975</v>
      </c>
      <c r="E92" s="14">
        <f t="shared" si="12"/>
        <v>110.15550721259693</v>
      </c>
      <c r="F92" s="14">
        <f t="shared" si="13"/>
        <v>79.487751245277948</v>
      </c>
      <c r="G92" s="14">
        <f t="shared" si="15"/>
        <v>2200.0466906890865</v>
      </c>
      <c r="H92" s="2"/>
    </row>
    <row r="93" spans="1:8" x14ac:dyDescent="0.3">
      <c r="B93" s="9">
        <f t="shared" si="14"/>
        <v>0.23705234264471406</v>
      </c>
      <c r="C93" s="9">
        <f t="shared" si="10"/>
        <v>9.9818102996788696</v>
      </c>
      <c r="D93" s="14">
        <f t="shared" si="11"/>
        <v>235.33346601381652</v>
      </c>
      <c r="E93" s="14">
        <f t="shared" si="12"/>
        <v>110.00909485016057</v>
      </c>
      <c r="F93" s="14">
        <f t="shared" si="13"/>
        <v>81.013914323551035</v>
      </c>
      <c r="G93" s="14">
        <f t="shared" si="15"/>
        <v>2281.0606050126376</v>
      </c>
      <c r="H93" s="2"/>
    </row>
    <row r="94" spans="1:8" x14ac:dyDescent="0.3">
      <c r="B94" s="9">
        <f t="shared" si="14"/>
        <v>0.24021304054664358</v>
      </c>
      <c r="C94" s="9">
        <f t="shared" si="10"/>
        <v>10.280747911244049</v>
      </c>
      <c r="D94" s="14">
        <f t="shared" si="11"/>
        <v>239.96752229272411</v>
      </c>
      <c r="E94" s="14">
        <f t="shared" si="12"/>
        <v>109.85962604437798</v>
      </c>
      <c r="F94" s="14">
        <f t="shared" si="13"/>
        <v>82.520115316790012</v>
      </c>
      <c r="G94" s="14">
        <f t="shared" si="15"/>
        <v>2363.5807203294275</v>
      </c>
      <c r="H94" s="2"/>
    </row>
    <row r="95" spans="1:8" x14ac:dyDescent="0.3">
      <c r="B95" s="9">
        <f t="shared" si="14"/>
        <v>0.2433737384485731</v>
      </c>
      <c r="C95" s="9">
        <f t="shared" si="10"/>
        <v>10.585958592753883</v>
      </c>
      <c r="D95" s="14">
        <f t="shared" si="11"/>
        <v>244.55400059650407</v>
      </c>
      <c r="E95" s="14">
        <f t="shared" si="12"/>
        <v>109.70702070362306</v>
      </c>
      <c r="F95" s="14">
        <f t="shared" si="13"/>
        <v>84.004100766434959</v>
      </c>
      <c r="G95" s="14">
        <f t="shared" si="15"/>
        <v>2447.5848210958625</v>
      </c>
      <c r="H95" s="2"/>
    </row>
    <row r="96" spans="1:8" x14ac:dyDescent="0.3">
      <c r="B96" s="9">
        <f t="shared" si="14"/>
        <v>0.24653443635050262</v>
      </c>
      <c r="C96" s="9">
        <f t="shared" si="10"/>
        <v>10.897613580263595</v>
      </c>
      <c r="D96" s="14">
        <f t="shared" si="11"/>
        <v>249.08632690305387</v>
      </c>
      <c r="E96" s="14">
        <f t="shared" si="12"/>
        <v>109.5511932098682</v>
      </c>
      <c r="F96" s="14">
        <f t="shared" si="13"/>
        <v>85.463512172411839</v>
      </c>
      <c r="G96" s="14">
        <f t="shared" si="15"/>
        <v>2533.0483332682743</v>
      </c>
      <c r="H96" s="2"/>
    </row>
    <row r="97" spans="1:8" x14ac:dyDescent="0.3">
      <c r="A97" s="18"/>
      <c r="B97" s="9">
        <f t="shared" si="14"/>
        <v>0.24969513425243214</v>
      </c>
      <c r="C97" s="9">
        <f t="shared" si="10"/>
        <v>11.215896229492799</v>
      </c>
      <c r="D97" s="14">
        <f t="shared" si="11"/>
        <v>253.55756682542614</v>
      </c>
      <c r="E97" s="14">
        <f t="shared" si="12"/>
        <v>109.39205188525361</v>
      </c>
      <c r="F97" s="14">
        <f t="shared" si="13"/>
        <v>86.895877260986069</v>
      </c>
      <c r="G97" s="14">
        <f t="shared" si="15"/>
        <v>2619.9442105292605</v>
      </c>
      <c r="H97" s="2"/>
    </row>
    <row r="98" spans="1:8" x14ac:dyDescent="0.3">
      <c r="B98" s="9">
        <f t="shared" si="14"/>
        <v>0.25285583215436164</v>
      </c>
      <c r="C98" s="9">
        <f t="shared" si="10"/>
        <v>11.541003219805233</v>
      </c>
      <c r="D98" s="14">
        <f t="shared" si="11"/>
        <v>257.96039310181192</v>
      </c>
      <c r="E98" s="14">
        <f t="shared" si="12"/>
        <v>109.22949839009738</v>
      </c>
      <c r="F98" s="14">
        <f t="shared" si="13"/>
        <v>88.298600169971053</v>
      </c>
      <c r="G98" s="14">
        <f t="shared" si="15"/>
        <v>2708.2428106992315</v>
      </c>
      <c r="H98" s="2"/>
    </row>
    <row r="99" spans="1:8" x14ac:dyDescent="0.3">
      <c r="B99" s="9">
        <f t="shared" si="14"/>
        <v>0.25601653005629116</v>
      </c>
      <c r="C99" s="9">
        <f t="shared" si="10"/>
        <v>11.873145917501091</v>
      </c>
      <c r="D99" s="14">
        <f t="shared" si="11"/>
        <v>262.2870488924645</v>
      </c>
      <c r="E99" s="14">
        <f t="shared" si="12"/>
        <v>109.06342704124945</v>
      </c>
      <c r="F99" s="14">
        <f t="shared" si="13"/>
        <v>89.668950381576053</v>
      </c>
      <c r="G99" s="14">
        <f t="shared" si="15"/>
        <v>2797.9117610808075</v>
      </c>
      <c r="H99" s="2"/>
    </row>
    <row r="100" spans="1:8" x14ac:dyDescent="0.3">
      <c r="B100" s="9">
        <f t="shared" si="14"/>
        <v>0.25917722795822068</v>
      </c>
      <c r="C100" s="9">
        <f t="shared" si="10"/>
        <v>12.212551924995452</v>
      </c>
      <c r="D100" s="14">
        <f t="shared" si="11"/>
        <v>266.52930619563415</v>
      </c>
      <c r="E100" s="14">
        <f t="shared" si="12"/>
        <v>108.89372403750227</v>
      </c>
      <c r="F100" s="14">
        <f t="shared" si="13"/>
        <v>91.00405020053762</v>
      </c>
      <c r="G100" s="14">
        <f t="shared" si="15"/>
        <v>2888.9158112813452</v>
      </c>
      <c r="H100" s="2"/>
    </row>
    <row r="101" spans="1:8" x14ac:dyDescent="0.3">
      <c r="B101" s="9">
        <f t="shared" si="14"/>
        <v>0.2623379258601502</v>
      </c>
      <c r="C101" s="9">
        <f t="shared" si="10"/>
        <v>12.559466847867384</v>
      </c>
      <c r="D101" s="14">
        <f t="shared" si="11"/>
        <v>270.6784185561101</v>
      </c>
      <c r="E101" s="14">
        <f t="shared" si="12"/>
        <v>108.72026657606631</v>
      </c>
      <c r="F101" s="14">
        <f t="shared" si="13"/>
        <v>92.300860535112491</v>
      </c>
      <c r="G101" s="14">
        <f t="shared" si="15"/>
        <v>2981.2166718164576</v>
      </c>
      <c r="H101" s="2"/>
    </row>
    <row r="102" spans="1:8" x14ac:dyDescent="0.3">
      <c r="B102" s="9">
        <f t="shared" si="14"/>
        <v>0.26549862376207972</v>
      </c>
      <c r="C102" s="9">
        <f t="shared" si="10"/>
        <v>12.914156318486476</v>
      </c>
      <c r="D102" s="14">
        <f t="shared" si="11"/>
        <v>274.72506706812374</v>
      </c>
      <c r="E102" s="14">
        <f t="shared" si="12"/>
        <v>108.54292184075676</v>
      </c>
      <c r="F102" s="14">
        <f t="shared" si="13"/>
        <v>93.556164688834613</v>
      </c>
      <c r="G102" s="14">
        <f t="shared" si="15"/>
        <v>3074.7728365052922</v>
      </c>
      <c r="H102" s="2"/>
    </row>
    <row r="103" spans="1:8" x14ac:dyDescent="0.3">
      <c r="B103" s="9">
        <f t="shared" si="14"/>
        <v>0.26865932166400924</v>
      </c>
      <c r="C103" s="9">
        <f t="shared" si="10"/>
        <v>13.276908323332805</v>
      </c>
      <c r="D103" s="14">
        <f t="shared" si="11"/>
        <v>278.65929845976285</v>
      </c>
      <c r="E103" s="14">
        <f t="shared" si="12"/>
        <v>108.3615458383336</v>
      </c>
      <c r="F103" s="14">
        <f t="shared" si="13"/>
        <v>94.766549809200072</v>
      </c>
      <c r="G103" s="14">
        <f t="shared" si="15"/>
        <v>3169.5393863144923</v>
      </c>
      <c r="H103" s="2"/>
    </row>
    <row r="104" spans="1:8" x14ac:dyDescent="0.3">
      <c r="B104" s="9">
        <f t="shared" si="14"/>
        <v>0.27182001956593876</v>
      </c>
      <c r="C104" s="9">
        <f t="shared" si="10"/>
        <v>13.648035891719246</v>
      </c>
      <c r="D104" s="14">
        <f t="shared" si="11"/>
        <v>282.47045377617593</v>
      </c>
      <c r="E104" s="14">
        <f t="shared" si="12"/>
        <v>108.17598205414038</v>
      </c>
      <c r="F104" s="14">
        <f t="shared" si="13"/>
        <v>95.928385561976626</v>
      </c>
      <c r="G104" s="14">
        <f t="shared" si="15"/>
        <v>3265.4677718764688</v>
      </c>
      <c r="H104" s="2"/>
    </row>
    <row r="105" spans="1:8" x14ac:dyDescent="0.3">
      <c r="B105" s="9">
        <f t="shared" si="14"/>
        <v>0.27498071746786829</v>
      </c>
      <c r="C105" s="9">
        <f t="shared" si="10"/>
        <v>14.02788021706435</v>
      </c>
      <c r="D105" s="14">
        <f t="shared" si="11"/>
        <v>286.14708583690043</v>
      </c>
      <c r="E105" s="14">
        <f t="shared" si="12"/>
        <v>107.98605989146782</v>
      </c>
      <c r="F105" s="14">
        <f t="shared" si="13"/>
        <v>97.037799502058547</v>
      </c>
      <c r="G105" s="14">
        <f t="shared" si="15"/>
        <v>3362.5055713785273</v>
      </c>
      <c r="H105" s="2"/>
    </row>
    <row r="106" spans="1:8" x14ac:dyDescent="0.3">
      <c r="B106" s="9">
        <f t="shared" si="14"/>
        <v>0.27814141536979781</v>
      </c>
      <c r="C106" s="9">
        <f t="shared" si="10"/>
        <v>14.416814299054266</v>
      </c>
      <c r="D106" s="14">
        <f t="shared" si="11"/>
        <v>289.67686320602957</v>
      </c>
      <c r="E106" s="14">
        <f t="shared" si="12"/>
        <v>107.79159285047287</v>
      </c>
      <c r="F106" s="14">
        <f t="shared" si="13"/>
        <v>98.090648487369464</v>
      </c>
      <c r="G106" s="14">
        <f t="shared" si="15"/>
        <v>3460.5962198658967</v>
      </c>
      <c r="H106" s="2"/>
    </row>
    <row r="107" spans="1:8" x14ac:dyDescent="0.3">
      <c r="A107" s="18"/>
      <c r="B107" s="9">
        <f t="shared" si="14"/>
        <v>0.28130211327172733</v>
      </c>
      <c r="C107" s="9">
        <f t="shared" si="10"/>
        <v>14.815247217202824</v>
      </c>
      <c r="D107" s="14">
        <f t="shared" si="11"/>
        <v>293.04645785164217</v>
      </c>
      <c r="E107" s="14">
        <f t="shared" si="12"/>
        <v>107.59237639139859</v>
      </c>
      <c r="F107" s="14">
        <f t="shared" si="13"/>
        <v>99.082485322709758</v>
      </c>
      <c r="G107" s="14">
        <f t="shared" si="15"/>
        <v>3559.6787051886063</v>
      </c>
      <c r="H107" s="2"/>
    </row>
    <row r="108" spans="1:8" x14ac:dyDescent="0.3">
      <c r="B108" s="9">
        <f t="shared" si="14"/>
        <v>0.28446281117365685</v>
      </c>
      <c r="C108" s="9">
        <f t="shared" si="10"/>
        <v>15.223629175172945</v>
      </c>
      <c r="D108" s="14">
        <f t="shared" si="11"/>
        <v>296.24141294024662</v>
      </c>
      <c r="E108" s="14">
        <f t="shared" si="12"/>
        <v>107.38818541241352</v>
      </c>
      <c r="F108" s="14">
        <f t="shared" si="13"/>
        <v>100.00851961388454</v>
      </c>
      <c r="G108" s="14">
        <f t="shared" si="15"/>
        <v>3659.6872248024906</v>
      </c>
      <c r="H108" s="2"/>
    </row>
    <row r="109" spans="1:8" x14ac:dyDescent="0.3">
      <c r="B109" s="9">
        <f t="shared" si="14"/>
        <v>0.28762350907558637</v>
      </c>
      <c r="C109" s="9">
        <f t="shared" si="10"/>
        <v>15.642457493141961</v>
      </c>
      <c r="D109" s="14">
        <f t="shared" si="11"/>
        <v>299.24598625325984</v>
      </c>
      <c r="E109" s="14">
        <f t="shared" si="12"/>
        <v>107.17877125342902</v>
      </c>
      <c r="F109" s="14">
        <f t="shared" si="13"/>
        <v>100.86357154258336</v>
      </c>
      <c r="G109" s="14">
        <f t="shared" si="15"/>
        <v>3760.5507963450741</v>
      </c>
      <c r="H109" s="2"/>
    </row>
    <row r="110" spans="1:8" x14ac:dyDescent="0.3">
      <c r="B110" s="9">
        <f t="shared" si="14"/>
        <v>0.29078420697751589</v>
      </c>
      <c r="C110" s="9">
        <f t="shared" si="10"/>
        <v>16.072283775847438</v>
      </c>
      <c r="D110" s="14">
        <f t="shared" si="11"/>
        <v>302.04296344135383</v>
      </c>
      <c r="E110" s="14">
        <f t="shared" si="12"/>
        <v>106.96385811207628</v>
      </c>
      <c r="F110" s="14">
        <f t="shared" si="13"/>
        <v>101.64201691631992</v>
      </c>
      <c r="G110" s="14">
        <f t="shared" si="15"/>
        <v>3862.1928132613939</v>
      </c>
      <c r="H110" s="2"/>
    </row>
    <row r="111" spans="1:8" x14ac:dyDescent="0.3">
      <c r="B111" s="9">
        <f t="shared" si="14"/>
        <v>0.29394490487944541</v>
      </c>
      <c r="C111" s="9">
        <f t="shared" si="10"/>
        <v>16.513722551576038</v>
      </c>
      <c r="D111" s="14">
        <f t="shared" si="11"/>
        <v>304.6134336279066</v>
      </c>
      <c r="E111" s="14">
        <f t="shared" si="12"/>
        <v>106.74313872421197</v>
      </c>
      <c r="F111" s="14">
        <f t="shared" si="13"/>
        <v>102.33772137249431</v>
      </c>
      <c r="G111" s="14">
        <f t="shared" si="15"/>
        <v>3964.5305346338882</v>
      </c>
      <c r="H111" s="2"/>
    </row>
    <row r="112" spans="1:8" x14ac:dyDescent="0.3">
      <c r="B112" s="9">
        <f t="shared" si="14"/>
        <v>0.29710560278137493</v>
      </c>
      <c r="C112" s="9">
        <f t="shared" si="10"/>
        <v>16.967461769296392</v>
      </c>
      <c r="D112" s="14">
        <f t="shared" si="11"/>
        <v>306.93651755892427</v>
      </c>
      <c r="E112" s="14">
        <f t="shared" si="12"/>
        <v>106.5162691153518</v>
      </c>
      <c r="F112" s="14">
        <f t="shared" si="13"/>
        <v>102.94396097392956</v>
      </c>
      <c r="G112" s="14">
        <f t="shared" si="15"/>
        <v>4067.474495607818</v>
      </c>
      <c r="H112" s="2"/>
    </row>
    <row r="113" spans="1:8" x14ac:dyDescent="0.3">
      <c r="B113" s="9">
        <f t="shared" si="14"/>
        <v>0.30026630068330445</v>
      </c>
      <c r="C113" s="9">
        <f t="shared" si="10"/>
        <v>17.434275667799682</v>
      </c>
      <c r="D113" s="14">
        <f t="shared" si="11"/>
        <v>308.98903531384349</v>
      </c>
      <c r="E113" s="14">
        <f t="shared" si="12"/>
        <v>106.28286216610016</v>
      </c>
      <c r="F113" s="14">
        <f t="shared" si="13"/>
        <v>103.45332555551005</v>
      </c>
      <c r="G113" s="14">
        <f t="shared" si="15"/>
        <v>4170.9278211633282</v>
      </c>
      <c r="H113" s="2"/>
    </row>
    <row r="114" spans="1:8" x14ac:dyDescent="0.3">
      <c r="B114" s="9">
        <f t="shared" si="14"/>
        <v>0.30342699858523398</v>
      </c>
      <c r="C114" s="9">
        <f t="shared" si="10"/>
        <v>17.915040707764035</v>
      </c>
      <c r="D114" s="14">
        <f t="shared" si="11"/>
        <v>310.7450961492213</v>
      </c>
      <c r="E114" s="14">
        <f t="shared" si="12"/>
        <v>106.04247964611798</v>
      </c>
      <c r="F114" s="14">
        <f t="shared" si="13"/>
        <v>103.85759996400776</v>
      </c>
      <c r="G114" s="14">
        <f t="shared" si="15"/>
        <v>4274.7854211273361</v>
      </c>
      <c r="H114" s="2"/>
    </row>
    <row r="115" spans="1:8" x14ac:dyDescent="0.3">
      <c r="B115" s="9">
        <f t="shared" si="14"/>
        <v>0.3065876964871635</v>
      </c>
      <c r="C115" s="9">
        <f t="shared" si="10"/>
        <v>18.410755509108512</v>
      </c>
      <c r="D115" s="14">
        <f t="shared" si="11"/>
        <v>312.17558674777632</v>
      </c>
      <c r="E115" s="14">
        <f t="shared" si="12"/>
        <v>105.79462224544574</v>
      </c>
      <c r="F115" s="14">
        <f t="shared" si="13"/>
        <v>104.14761661807714</v>
      </c>
      <c r="G115" s="14">
        <f t="shared" si="15"/>
        <v>4378.9330377454135</v>
      </c>
      <c r="H115" s="2"/>
    </row>
    <row r="116" spans="1:8" x14ac:dyDescent="0.3">
      <c r="B116" s="9">
        <f t="shared" si="14"/>
        <v>0.30974839438909302</v>
      </c>
      <c r="C116" s="9">
        <f t="shared" si="10"/>
        <v>18.922566099415548</v>
      </c>
      <c r="D116" s="14">
        <f t="shared" si="11"/>
        <v>313.24752505454973</v>
      </c>
      <c r="E116" s="14">
        <f t="shared" si="12"/>
        <v>105.53871695029223</v>
      </c>
      <c r="F116" s="14">
        <f t="shared" si="13"/>
        <v>104.31307035814878</v>
      </c>
      <c r="G116" s="14">
        <f t="shared" si="15"/>
        <v>4483.2461081035626</v>
      </c>
      <c r="H116" s="2"/>
    </row>
    <row r="117" spans="1:8" x14ac:dyDescent="0.3">
      <c r="A117" s="18"/>
      <c r="B117" s="9">
        <f t="shared" si="14"/>
        <v>0.31290909229102254</v>
      </c>
      <c r="C117" s="9">
        <f t="shared" si="10"/>
        <v>19.451798314694983</v>
      </c>
      <c r="D117" s="14">
        <f t="shared" si="11"/>
        <v>313.92323350698888</v>
      </c>
      <c r="E117" s="14">
        <f t="shared" si="12"/>
        <v>105.2741008426525</v>
      </c>
      <c r="F117" s="14">
        <f t="shared" si="13"/>
        <v>104.34228296895247</v>
      </c>
      <c r="G117" s="14">
        <f t="shared" si="15"/>
        <v>4587.5883910725152</v>
      </c>
      <c r="H117" s="2"/>
    </row>
    <row r="118" spans="1:8" x14ac:dyDescent="0.3">
      <c r="B118" s="9">
        <f>β</f>
        <v>0.31606979019295189</v>
      </c>
      <c r="C118" s="9">
        <f t="shared" si="10"/>
        <v>20.000000000000014</v>
      </c>
      <c r="D118" s="14">
        <f t="shared" si="11"/>
        <v>314.15926535897933</v>
      </c>
      <c r="E118" s="14">
        <f t="shared" si="12"/>
        <v>105</v>
      </c>
      <c r="F118" s="14">
        <f t="shared" si="13"/>
        <v>104.22189941122113</v>
      </c>
      <c r="G118" s="41">
        <f t="shared" si="15"/>
        <v>4691.810290483736</v>
      </c>
      <c r="H118" s="2"/>
    </row>
  </sheetData>
  <mergeCells count="8">
    <mergeCell ref="Q4:S4"/>
    <mergeCell ref="Q12:R12"/>
    <mergeCell ref="Q13:R13"/>
    <mergeCell ref="F15:G15"/>
    <mergeCell ref="J31:J32"/>
    <mergeCell ref="K31:K32"/>
    <mergeCell ref="L31:L32"/>
    <mergeCell ref="I29:M2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M9" sqref="M9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15</vt:i4>
      </vt:variant>
    </vt:vector>
  </HeadingPairs>
  <TitlesOfParts>
    <vt:vector size="17" baseType="lpstr">
      <vt:lpstr>Calculs</vt:lpstr>
      <vt:lpstr>Calculs manuels</vt:lpstr>
      <vt:lpstr>Dt</vt:lpstr>
      <vt:lpstr>Ep</vt:lpstr>
      <vt:lpstr>H</vt:lpstr>
      <vt:lpstr>OP</vt:lpstr>
      <vt:lpstr>R_</vt:lpstr>
      <vt:lpstr>Ra</vt:lpstr>
      <vt:lpstr>Re</vt:lpstr>
      <vt:lpstr>Rg</vt:lpstr>
      <vt:lpstr>Rm</vt:lpstr>
      <vt:lpstr>V1_</vt:lpstr>
      <vt:lpstr>V2_</vt:lpstr>
      <vt:lpstr>β</vt:lpstr>
      <vt:lpstr>δ</vt:lpstr>
      <vt:lpstr>δdeg</vt:lpstr>
      <vt:lpstr>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2018-04-06T16:33:26Z</dcterms:created>
  <dcterms:modified xsi:type="dcterms:W3CDTF">2018-04-07T09:40:09Z</dcterms:modified>
</cp:coreProperties>
</file>